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lash/Desktop/older files/"/>
    </mc:Choice>
  </mc:AlternateContent>
  <xr:revisionPtr revIDLastSave="0" documentId="8_{3A1A0AD6-6989-3F42-B568-BF567D31C899}" xr6:coauthVersionLast="47" xr6:coauthVersionMax="47" xr10:uidLastSave="{00000000-0000-0000-0000-000000000000}"/>
  <bookViews>
    <workbookView xWindow="6520" yWindow="500" windowWidth="38280" windowHeight="23000" activeTab="5" xr2:uid="{00000000-000D-0000-FFFF-FFFF00000000}"/>
  </bookViews>
  <sheets>
    <sheet name="Production Labor" sheetId="1" r:id="rId1"/>
    <sheet name="Production Materials" sheetId="2" r:id="rId2"/>
    <sheet name="General Conditions (DOH)" sheetId="3" r:id="rId3"/>
    <sheet name="Gen+Admin OVHD" sheetId="4" r:id="rId4"/>
    <sheet name="Projection Values" sheetId="5" r:id="rId5"/>
    <sheet name="CofA_SALES + COSTGOODSSOLD" sheetId="6" r:id="rId6"/>
  </sheets>
  <definedNames>
    <definedName name="_xlnm.Print_Area" localSheetId="4">'Projection Values'!$A$1:$D$46</definedName>
    <definedName name="_xlnm.Print_Titles" localSheetId="5">'CofA_SALES + COSTGOODSSOLD'!$1:$3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5" i="5" l="1"/>
  <c r="B18" i="3"/>
  <c r="D18" i="3" s="1"/>
  <c r="D19" i="3"/>
  <c r="D20" i="3"/>
  <c r="D21" i="3"/>
  <c r="D22" i="3"/>
  <c r="D17" i="3"/>
  <c r="B13" i="3"/>
  <c r="B28" i="2"/>
  <c r="D20" i="2"/>
  <c r="D19" i="2"/>
  <c r="D18" i="2"/>
  <c r="D17" i="2"/>
  <c r="D16" i="2"/>
  <c r="D15" i="2"/>
  <c r="D14" i="2"/>
  <c r="D21" i="2" s="1"/>
  <c r="D13" i="2"/>
  <c r="D10" i="2"/>
  <c r="D11" i="2"/>
  <c r="D12" i="2"/>
  <c r="G22" i="1"/>
  <c r="G19" i="1"/>
  <c r="G16" i="1"/>
  <c r="C16" i="1"/>
  <c r="B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Gerald Hunt</author>
  </authors>
  <commentList>
    <comment ref="F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Gerald Hunt:</t>
        </r>
        <r>
          <rPr>
            <sz val="9"/>
            <color indexed="81"/>
            <rFont val="Tahoma"/>
            <family val="2"/>
          </rPr>
          <t xml:space="preserve">
A = Active, I = Inacrive</t>
        </r>
      </text>
    </comment>
  </commentList>
</comments>
</file>

<file path=xl/sharedStrings.xml><?xml version="1.0" encoding="utf-8"?>
<sst xmlns="http://schemas.openxmlformats.org/spreadsheetml/2006/main" count="833" uniqueCount="397">
  <si>
    <t>Production Labor Calculator</t>
  </si>
  <si>
    <t>Position</t>
  </si>
  <si>
    <t>Wage/Hour</t>
  </si>
  <si>
    <t>Foreperson</t>
  </si>
  <si>
    <t>Laborer</t>
  </si>
  <si>
    <t xml:space="preserve">Total  </t>
  </si>
  <si>
    <t>Total Wages/Hour</t>
  </si>
  <si>
    <t>/  # of Crew</t>
  </si>
  <si>
    <t>=  Crew Ave Wage</t>
  </si>
  <si>
    <t>Hours per Week</t>
  </si>
  <si>
    <t>OT Markup</t>
  </si>
  <si>
    <t>Crew Average Wage</t>
  </si>
  <si>
    <t>Overtime Rate</t>
  </si>
  <si>
    <t>x  1 + Over-time Factor</t>
  </si>
  <si>
    <t>=  Overtime Rate</t>
  </si>
  <si>
    <t>x  1 + Risk Factor</t>
  </si>
  <si>
    <t>=  Total crew ave wage</t>
  </si>
  <si>
    <t>Total Production Hours</t>
  </si>
  <si>
    <t>Total crew Ave. Wage</t>
  </si>
  <si>
    <t>Production Labor Cost</t>
  </si>
  <si>
    <t>Material Item</t>
  </si>
  <si>
    <t>Quantity</t>
  </si>
  <si>
    <t>Per Item Cost</t>
  </si>
  <si>
    <t>TOTAL</t>
  </si>
  <si>
    <t>Production Material Cost Calculator</t>
  </si>
  <si>
    <t>24" Box Tree</t>
  </si>
  <si>
    <t>15-Gallon</t>
  </si>
  <si>
    <t>Sod</t>
  </si>
  <si>
    <t>5-Gallon</t>
  </si>
  <si>
    <t>1-Gallon</t>
  </si>
  <si>
    <t>Mulch</t>
  </si>
  <si>
    <t>Irrigation</t>
  </si>
  <si>
    <t>Flagstone</t>
  </si>
  <si>
    <t>Lighting</t>
  </si>
  <si>
    <t>Amendments</t>
  </si>
  <si>
    <t>Fencing</t>
  </si>
  <si>
    <t>200 Linear feet</t>
  </si>
  <si>
    <t>5 Yards</t>
  </si>
  <si>
    <t>10 Fixtures</t>
  </si>
  <si>
    <t>250 Sq Ft</t>
  </si>
  <si>
    <t>3 Valves</t>
  </si>
  <si>
    <t>10 Yards</t>
  </si>
  <si>
    <t>400 Sq Ft</t>
  </si>
  <si>
    <t>2.50 sq ft</t>
  </si>
  <si>
    <t>$450/valve</t>
  </si>
  <si>
    <t>$275/fixture</t>
  </si>
  <si>
    <t>$22.00/yard</t>
  </si>
  <si>
    <t>$54/sq ft</t>
  </si>
  <si>
    <t>$96/yard</t>
  </si>
  <si>
    <t>$28/linear ft</t>
  </si>
  <si>
    <t>Production Subcontractor Cost</t>
  </si>
  <si>
    <t>Subcontractor</t>
  </si>
  <si>
    <t>Cost/Hr</t>
  </si>
  <si>
    <t>Plumber</t>
  </si>
  <si>
    <t>Electrician</t>
  </si>
  <si>
    <t>General Conditions Material Cost Calculator</t>
  </si>
  <si>
    <t>Item</t>
  </si>
  <si>
    <t>Port-a-Potty</t>
  </si>
  <si>
    <t>Dump</t>
  </si>
  <si>
    <t>Permits</t>
  </si>
  <si>
    <t>Cost</t>
  </si>
  <si>
    <t>General Conditions Labor Cost Calculator</t>
  </si>
  <si>
    <t>Non-Production Activity</t>
  </si>
  <si>
    <t>Total Wage Rate</t>
  </si>
  <si>
    <t>Estimated Hours</t>
  </si>
  <si>
    <t>Total Cost</t>
  </si>
  <si>
    <t>Supervisor</t>
  </si>
  <si>
    <t>Travel Time</t>
  </si>
  <si>
    <t>Load/Unload</t>
  </si>
  <si>
    <t>Warranty</t>
  </si>
  <si>
    <t>Estimating</t>
  </si>
  <si>
    <t>Design</t>
  </si>
  <si>
    <t>Estimated Hours (Variable)</t>
  </si>
  <si>
    <t>General Conditions Equipment Cost Calculator</t>
  </si>
  <si>
    <t>Type of Equipment</t>
  </si>
  <si>
    <t>Cost per Hour</t>
  </si>
  <si>
    <t>Crew Truck 3/4 ton</t>
  </si>
  <si>
    <t>Supv Truck 1/2 Ton</t>
  </si>
  <si>
    <t>General Conditions Subcontractor Cost Calculator</t>
  </si>
  <si>
    <t>Traffic Control</t>
  </si>
  <si>
    <t>Rent-a-Cop</t>
  </si>
  <si>
    <t>Security</t>
  </si>
  <si>
    <t>Labor Burden Cost Calculator</t>
  </si>
  <si>
    <t>+ General Conditions Labor Cost</t>
  </si>
  <si>
    <t>* Labor Burden Rate</t>
  </si>
  <si>
    <t>= Labor Burden cost</t>
  </si>
  <si>
    <t>Production Equipment Cost Calculator</t>
  </si>
  <si>
    <t>TRUCKS:</t>
  </si>
  <si>
    <t xml:space="preserve">   1/2 Ton Pickup</t>
  </si>
  <si>
    <t xml:space="preserve">   3/4 Ton Pickup</t>
  </si>
  <si>
    <t xml:space="preserve">   2 Ton Truck</t>
  </si>
  <si>
    <t xml:space="preserve">   6 CY Dump Truck</t>
  </si>
  <si>
    <t>GENERAL EQUIPMENT</t>
  </si>
  <si>
    <t>See Production Equipment Cost Calculator at bottom of General Conditions worksheet.</t>
  </si>
  <si>
    <t xml:space="preserve">The buyer who orders the equipment must question the rental agency if there are other </t>
  </si>
  <si>
    <t>associated costs like insurance and sales taxes to be included in the hourly rates.</t>
  </si>
  <si>
    <t xml:space="preserve">   Dingo with bucket</t>
  </si>
  <si>
    <t xml:space="preserve">   Dingo w/o bucket</t>
  </si>
  <si>
    <t xml:space="preserve">   Mini-Excavator</t>
  </si>
  <si>
    <t xml:space="preserve">   Rototiller, small</t>
  </si>
  <si>
    <t xml:space="preserve">   Rototiller, large</t>
  </si>
  <si>
    <t xml:space="preserve">   Electric jackhammer</t>
  </si>
  <si>
    <t xml:space="preserve">   Chainsaw</t>
  </si>
  <si>
    <t xml:space="preserve">   Dumpster</t>
  </si>
  <si>
    <t>n/a</t>
  </si>
  <si>
    <t>Deliver &amp; Haul away</t>
  </si>
  <si>
    <t>G&amp;A Overhead Cost Calculator</t>
  </si>
  <si>
    <t>Bedgeted G&amp;A Ovhd Dollars</t>
  </si>
  <si>
    <t>G&amp;A OVERHEAD Cost Calculator</t>
  </si>
  <si>
    <t>Ave. # of field employees per year</t>
  </si>
  <si>
    <t>G &amp; A OVERHEAD Dollars</t>
  </si>
  <si>
    <t>x Average Nr of Weeks Worked</t>
  </si>
  <si>
    <t>x Ave. # of hours Worked per Week</t>
  </si>
  <si>
    <t>= Total field hours worked per year</t>
  </si>
  <si>
    <t>/ Total Field Labor Hours</t>
  </si>
  <si>
    <t>= G &amp; A OVERHEAD cost per hour</t>
  </si>
  <si>
    <t>Production Labor Hours</t>
  </si>
  <si>
    <t>+ General Conditions Labor Hours</t>
  </si>
  <si>
    <t>x G &amp; A OVERHEAD cost per hour</t>
  </si>
  <si>
    <t>= G &amp; A OVERHEAD COST</t>
  </si>
  <si>
    <t>Projection Values for making the example model (prior worksheets) work</t>
  </si>
  <si>
    <t>Production Cost Calculator:</t>
  </si>
  <si>
    <t>job.  Your labor burden rate is 0.30.  You do not work overtime but work a straight 40-hour</t>
  </si>
  <si>
    <t>You have determined that it will take 11 days with a crew of 3 working 8-hour days to install this.</t>
  </si>
  <si>
    <t>workweek and your risk factor is 12%</t>
  </si>
  <si>
    <t>Production Subcontractor Cost:</t>
  </si>
  <si>
    <t>On this project you will need a plumber at $1,550 and an electricion for $300.  They both have</t>
  </si>
  <si>
    <t>insurance and have provided you with their insurance paperwork.</t>
  </si>
  <si>
    <t>Production Equipment Calculator:</t>
  </si>
  <si>
    <t>You will need to bring equipment in to do this job.  You will need a chainsaw for 2 hours to</t>
  </si>
  <si>
    <t>remove some small trees at $4.00/hour.  You will need a Dingo with a bucket for 22 hours.  You</t>
  </si>
  <si>
    <t>will need a 6CY dump truck for 5 hours.</t>
  </si>
  <si>
    <t>General Conditions Cost Calculator:</t>
  </si>
  <si>
    <t>You will need to take a port-a-potty to the site for a total of $230.  Your permit fees came to</t>
  </si>
  <si>
    <t>$480.  Your dump fees cost $480.</t>
  </si>
  <si>
    <t>The crew truck is a 3/4 ton pickup and your supervisor is driving a 1/2 ton pickup.</t>
  </si>
  <si>
    <t xml:space="preserve">The following formula is the last one to be filled in.  You need the data from all of the other </t>
  </si>
  <si>
    <t>formulas to fill in the blanks on the last one.</t>
  </si>
  <si>
    <t>G &amp; A Overhead Cost Calculator:</t>
  </si>
  <si>
    <t>Your supervisor will be on-site for 7 hours at $25/hour.  The crew travel time is 15 hours.  The</t>
  </si>
  <si>
    <t>load/unload time is 7 hours for this project.  You have 7 hours for warranty and callback work.</t>
  </si>
  <si>
    <t>Your design time came to 9 hours at $55/hour and estimating time was 11 hours at $55/hour.</t>
  </si>
  <si>
    <t>Your G &amp; A overhead dollars are $100,000 with 5 field employees working 40 hours per week</t>
  </si>
  <si>
    <t>and they get 2 weeks paid-time-off a year.  You are not bidding against anyone on this project</t>
  </si>
  <si>
    <t>but Mrs Fiditch can be difficult so you need to build in a hassle-factor of 10%.  Your profit</t>
  </si>
  <si>
    <t>margin is 22%.</t>
  </si>
  <si>
    <t>Project Job Cost Total</t>
  </si>
  <si>
    <t>x Labor Burden Cost</t>
  </si>
  <si>
    <t>G &amp; A Overhead Cost</t>
  </si>
  <si>
    <t>x Gen Conditions Cost</t>
  </si>
  <si>
    <t>= Breakeven Point</t>
  </si>
  <si>
    <t>Breakeven Point</t>
  </si>
  <si>
    <t>= Final Job Price</t>
  </si>
  <si>
    <t>/ 1 minus NetProfit Margin</t>
  </si>
  <si>
    <t xml:space="preserve">THIS WORKSHEET IS USED MOSTLY FOR BIDDING CALCULATIONS, BUT ALSO SHOWS COSTING </t>
  </si>
  <si>
    <t xml:space="preserve">CALCULATIONS FOR ACCOUNTING COST TRACKING.  COSTS INCURRED ARE POSTED TO JOBS AS </t>
  </si>
  <si>
    <t xml:space="preserve">WELL AS CLASSES.  JOBS SHOW COSTS BY CUSTOMER AND CLASSES SHOW AN ACCUMULATION </t>
  </si>
  <si>
    <t>OF JOB COSTS BY MAJOR CATEGORY, I.E.,  RESIDENTIAL, COMMERCIAL, OR CONTRACT MAINT-</t>
  </si>
  <si>
    <t>ENANCE.  CLASSES CAN BE FURTHER DIVIDED BY CUMMULATIVE SQUARE FOOTAGE, I.E., SMALL,</t>
  </si>
  <si>
    <t xml:space="preserve"> MEDIUM, OR LARGE.</t>
  </si>
  <si>
    <t>You have determined that it will take nn days with a crew of 3 working 8 hour days to install this</t>
  </si>
  <si>
    <t xml:space="preserve"> job.  Your Labor Burden rate is 30%.  You do not work overtime, but work a straight 40-hour </t>
  </si>
  <si>
    <t xml:space="preserve">workweek with a Risk  Factor of 12%.  The Labor Burden Rate and Risk Factor is calculated on the </t>
  </si>
  <si>
    <t>General Conditions worksheet. (Risk Factor is a contingency [5 - 15%] for labor in case an overrun/</t>
  </si>
  <si>
    <t>job doesn't go according to plan.)</t>
  </si>
  <si>
    <t>Production Equipment is a direct hourly charge to the job, not a direct overhead adder.  The buyer</t>
  </si>
  <si>
    <t xml:space="preserve">who orders the equipment must question the rental agency if there are other associated costs like </t>
  </si>
  <si>
    <t>insurance and sales taxes to be included in the hourly rates.</t>
  </si>
  <si>
    <t>SALES &amp; COSTS OF SALES ACCOUNTS</t>
  </si>
  <si>
    <t>DEPT NBR</t>
  </si>
  <si>
    <t>ACCT NBR</t>
  </si>
  <si>
    <t>SUB-ACCT</t>
  </si>
  <si>
    <t>DESCRIPTION</t>
  </si>
  <si>
    <t>STATUS</t>
  </si>
  <si>
    <t>000</t>
  </si>
  <si>
    <t>Sales</t>
  </si>
  <si>
    <t>A</t>
  </si>
  <si>
    <t>4040</t>
  </si>
  <si>
    <t>SO-ENGINEERING SUPPORT</t>
  </si>
  <si>
    <t>I</t>
  </si>
  <si>
    <t>SO-MACHINE SALES</t>
  </si>
  <si>
    <t>SO-CYBOR PUMPS &amp; SYSTEMS</t>
  </si>
  <si>
    <t>SO-PAC SCAN SYSTEMS</t>
  </si>
  <si>
    <t>SO-SVG SYSTEMS &amp; PARTS</t>
  </si>
  <si>
    <t>SO-REGEN PARTS/SPARES SALES</t>
  </si>
  <si>
    <t>RGA-MODULE REPAIRS</t>
  </si>
  <si>
    <t>SO-INT'L PARTS/SPARES SALES</t>
  </si>
  <si>
    <t>FS-INT'L FIELD SERVICE</t>
  </si>
  <si>
    <t>RGA-INT'L PC BD REPAIRS</t>
  </si>
  <si>
    <t>COS-PLANT MATERIALS</t>
  </si>
  <si>
    <t>COGS</t>
  </si>
  <si>
    <t>5011</t>
  </si>
  <si>
    <t>TREES &amp; HEDGES</t>
  </si>
  <si>
    <t>5014</t>
  </si>
  <si>
    <t>POTTED PLANTS</t>
  </si>
  <si>
    <t>5017</t>
  </si>
  <si>
    <t>SOD</t>
  </si>
  <si>
    <t>COS-SOIL ADDITIVES</t>
  </si>
  <si>
    <t>5026</t>
  </si>
  <si>
    <t>RECYCLED SOIL</t>
  </si>
  <si>
    <t>5029</t>
  </si>
  <si>
    <t>SAND</t>
  </si>
  <si>
    <t>5030</t>
  </si>
  <si>
    <t>MULCH, BARK, &amp; AMMENDMENTS</t>
  </si>
  <si>
    <t>5032</t>
  </si>
  <si>
    <t>FLAGSTONE</t>
  </si>
  <si>
    <t>5035</t>
  </si>
  <si>
    <t>STEPPING &amp; DECORATIVE STONES</t>
  </si>
  <si>
    <t>5037</t>
  </si>
  <si>
    <t>FERTILIZER (MOSTLY ORGANIC), COMPOST</t>
  </si>
  <si>
    <t>5039</t>
  </si>
  <si>
    <t>SOIL TESTS</t>
  </si>
  <si>
    <t>5040</t>
  </si>
  <si>
    <t>COS-CONCRETE ADDITIVES</t>
  </si>
  <si>
    <t>5041</t>
  </si>
  <si>
    <t>PAVING</t>
  </si>
  <si>
    <t>5045</t>
  </si>
  <si>
    <t>BLOCKS</t>
  </si>
  <si>
    <t>5049</t>
  </si>
  <si>
    <t>AGGREGATE OR CRUSHED ROCK/CONCRETE</t>
  </si>
  <si>
    <t>5055</t>
  </si>
  <si>
    <t>COS-WOOD ADDITIVES</t>
  </si>
  <si>
    <t>5056</t>
  </si>
  <si>
    <t>FENCING</t>
  </si>
  <si>
    <t>5060</t>
  </si>
  <si>
    <t>PLANTERS</t>
  </si>
  <si>
    <t>5064</t>
  </si>
  <si>
    <t>DECKS &amp; STAIRS</t>
  </si>
  <si>
    <t>5068</t>
  </si>
  <si>
    <t>STORAGE SHEDS</t>
  </si>
  <si>
    <t>5070</t>
  </si>
  <si>
    <t>COS-GREYWATER ADDITIVES</t>
  </si>
  <si>
    <t>5071</t>
  </si>
  <si>
    <t>CATCH BASINS</t>
  </si>
  <si>
    <t>5075</t>
  </si>
  <si>
    <t>PVC LINES</t>
  </si>
  <si>
    <t>5079</t>
  </si>
  <si>
    <t>OTHER</t>
  </si>
  <si>
    <t>5085</t>
  </si>
  <si>
    <t>COS-IRRIGATION &amp; DRAINAGE</t>
  </si>
  <si>
    <t>5086</t>
  </si>
  <si>
    <t>5090</t>
  </si>
  <si>
    <t>SPRINKLER HEADS, DRIP ATTACH</t>
  </si>
  <si>
    <t>5094</t>
  </si>
  <si>
    <t>SOIL OR ROCKS</t>
  </si>
  <si>
    <t>5100</t>
  </si>
  <si>
    <t>COS-LIGHTING &amp; OTHER FIXTURES</t>
  </si>
  <si>
    <t>5101</t>
  </si>
  <si>
    <t>ELECTRICAL WIRES</t>
  </si>
  <si>
    <t>5105</t>
  </si>
  <si>
    <t>FIXTURES</t>
  </si>
  <si>
    <t>5150</t>
  </si>
  <si>
    <t>DIRECT LABOR</t>
  </si>
  <si>
    <t>5151</t>
  </si>
  <si>
    <t>DIR LAB-PLANT MATERIALS</t>
  </si>
  <si>
    <t>5153</t>
  </si>
  <si>
    <t>DIR LAB-SOIL ADDITIVES</t>
  </si>
  <si>
    <t>5155</t>
  </si>
  <si>
    <t>DIR LAB-CONCRETE ADDITIVES</t>
  </si>
  <si>
    <t>5157</t>
  </si>
  <si>
    <t>DIR LAB-WOOD ADDITIVES</t>
  </si>
  <si>
    <t>5159</t>
  </si>
  <si>
    <t>DIR LAB-GREYWATER ADDITIVES</t>
  </si>
  <si>
    <t>5161</t>
  </si>
  <si>
    <t>DIR LAB-IRRIGATION &amp; DRAINAGE</t>
  </si>
  <si>
    <t>5163</t>
  </si>
  <si>
    <t>DIR LAB-LIGHTING &amp; OTHER FIXTURES</t>
  </si>
  <si>
    <t>5175</t>
  </si>
  <si>
    <t>SUPERVISORY LABOR</t>
  </si>
  <si>
    <t>5176</t>
  </si>
  <si>
    <t>SUPV LAB-PLANT MATERIALS</t>
  </si>
  <si>
    <t>5178</t>
  </si>
  <si>
    <t>SUPV LAB-SOIL ADDITIVES</t>
  </si>
  <si>
    <t>5180</t>
  </si>
  <si>
    <t>SUPV LAB-CONCRETE ADDITIVES</t>
  </si>
  <si>
    <t>5182</t>
  </si>
  <si>
    <t>SUPV LAB-WOOD ADDITIVES</t>
  </si>
  <si>
    <t>5184</t>
  </si>
  <si>
    <t>SUPV LAB-GREYWATER ADDITIVES</t>
  </si>
  <si>
    <t>5186</t>
  </si>
  <si>
    <t>SUPV LAB-IRRIGATION &amp; DRAINAGE</t>
  </si>
  <si>
    <t>5188</t>
  </si>
  <si>
    <t>SUPV LAB-LIGHTING &amp; OTHER FIXTURES</t>
  </si>
  <si>
    <t>5195</t>
  </si>
  <si>
    <t>CONTRACT LABOR</t>
  </si>
  <si>
    <t>5196</t>
  </si>
  <si>
    <t>CONT LAB-PLANT MATERIALS</t>
  </si>
  <si>
    <t>5198</t>
  </si>
  <si>
    <t>CONT LAB-SOIL ADDITIVES</t>
  </si>
  <si>
    <t>5200</t>
  </si>
  <si>
    <t>CONT LAB-CONCRETE ADDITIVES</t>
  </si>
  <si>
    <t>5202</t>
  </si>
  <si>
    <t>CONT LAB-WOOD ADDITIVES</t>
  </si>
  <si>
    <t>5204</t>
  </si>
  <si>
    <t>CONT LAB-GREYWATER ADDITIVES</t>
  </si>
  <si>
    <t>5206</t>
  </si>
  <si>
    <t>CONT LAB-IRRIGATION &amp; DRAINAGE</t>
  </si>
  <si>
    <t>5208</t>
  </si>
  <si>
    <t>CONT LAB-LIGHTING &amp; OTHER FIXTURES</t>
  </si>
  <si>
    <t>5210</t>
  </si>
  <si>
    <t>GENERAL CONDITIONS COST FACTORS</t>
  </si>
  <si>
    <t>5211</t>
  </si>
  <si>
    <t>GENERAL CONDITIONS MATERIAL COSTS</t>
  </si>
  <si>
    <t>5215</t>
  </si>
  <si>
    <t>GENERAL CONDITIONS LABOR COSTS</t>
  </si>
  <si>
    <t>5219</t>
  </si>
  <si>
    <t>GENERAL CONDITIONS EQUIPMENT COSTS</t>
  </si>
  <si>
    <t>5223</t>
  </si>
  <si>
    <t>GENERAL CONDITIONS SECURITY COSTS</t>
  </si>
  <si>
    <t>5225</t>
  </si>
  <si>
    <t>PRODUCTION EQUIPMENT COSTS</t>
  </si>
  <si>
    <t>5226</t>
  </si>
  <si>
    <t>TRUCKS</t>
  </si>
  <si>
    <t>5230</t>
  </si>
  <si>
    <t>5240</t>
  </si>
  <si>
    <t>LABOR BURDEN COST ABSORBTION</t>
  </si>
  <si>
    <t>5250</t>
  </si>
  <si>
    <t>G &amp; A COST ABSORBTION</t>
  </si>
  <si>
    <t>COS-MATERIAL USAGE VARIANCE</t>
  </si>
  <si>
    <t>COS-ASSEMBLY BENCH STOCK</t>
  </si>
  <si>
    <t>COS-RMA BENCH STOCK (TAXABLE)</t>
  </si>
  <si>
    <t>COS-SCRAPPED MATERIAL</t>
  </si>
  <si>
    <t>COS-MATERIALS, OTHER VARIANCES</t>
  </si>
  <si>
    <t>COS-LABOR EFFICIENCY VARIANCE</t>
  </si>
  <si>
    <t>COS-LABOR APPLIED TO CLOSE JOBS</t>
  </si>
  <si>
    <t>COS-OVRHEAD EFFICIENCY VARIANCE</t>
  </si>
  <si>
    <t>COS-NON-STD OUTSIDE PROCESSING</t>
  </si>
  <si>
    <t>EARNED MFG OVERHEAD</t>
  </si>
  <si>
    <t>ACTUAL MFG OVERHEAD-MFG ASSY</t>
  </si>
  <si>
    <t>ACTUAL MFG OVERHEAD-PCB/MOD REP</t>
  </si>
  <si>
    <t>ACTUAL MFG OVERHEAD-MFG ADMIN</t>
  </si>
  <si>
    <t>ACTUAL MFG OVERHEAD-INV CONTROL</t>
  </si>
  <si>
    <t>ACTUAL MFG OVERHEAD-PURCHASING</t>
  </si>
  <si>
    <t>ACTUAL MFG OVERHEAD-</t>
  </si>
  <si>
    <t>EARNED SVC OVERHEAD</t>
  </si>
  <si>
    <t>ACTUAL MFG OVERHEAD-SC CUST SVC</t>
  </si>
  <si>
    <t>ACTUAL MFG OVERHEAD-PA CUST SVC</t>
  </si>
  <si>
    <t>ACTUAL MFG OVERHEAD-AZ CUST SVC</t>
  </si>
  <si>
    <t>COS-SO-GCA SYSTEM SALES</t>
  </si>
  <si>
    <t>COS-SO-GCA REGENERATION</t>
  </si>
  <si>
    <t>COS-SO-GCA UPGRADES</t>
  </si>
  <si>
    <t>COS-SO-GCA PCB REPAIRS</t>
  </si>
  <si>
    <t>COS-SO-GCA MODULE REPAIRS</t>
  </si>
  <si>
    <t>COS-SO-GCA FIELD SERVICE</t>
  </si>
  <si>
    <t>COS-SO-GCA SPARE PARTS</t>
  </si>
  <si>
    <t>COS-SO-SVG SYSTEM SALES</t>
  </si>
  <si>
    <t>COS-SO-SVG EGENERATION</t>
  </si>
  <si>
    <t>COS-SO-SVG UPGRADES</t>
  </si>
  <si>
    <t>COS-SO-SVG PCB REPAIRS</t>
  </si>
  <si>
    <t>COS-SO-SVG MODULE REPAIRS</t>
  </si>
  <si>
    <t>COS-SO-SVG FIELD SERVICE</t>
  </si>
  <si>
    <t>COS-SO-SVG SPARE PARTS</t>
  </si>
  <si>
    <t>COS-SO-MILLEN 2000 SYSTEM SALES</t>
  </si>
  <si>
    <t>COS-SO-MILLEN 2000 REGENERATN</t>
  </si>
  <si>
    <t>COS-SO-MILLEN 2000 UPGRADES</t>
  </si>
  <si>
    <t>COS-SO-MILLEN 2000 PCR REPAIRS</t>
  </si>
  <si>
    <t>COS-SO-MILLEN 2000 MODULE REPAIR</t>
  </si>
  <si>
    <t>COS-SO-MILLEN 2000 FIELD SERVICE</t>
  </si>
  <si>
    <t>COS-SO-MILLEN 2000 SPARE PARTS</t>
  </si>
  <si>
    <t>WARRANTY REPAIR</t>
  </si>
  <si>
    <t>BOOK-TO-PERPETUAL ADJUSTMENT</t>
  </si>
  <si>
    <t>TERMS/PURCHASE DISCOUNTS</t>
  </si>
  <si>
    <t>SALES DISCOUNTS</t>
  </si>
  <si>
    <t>ACCTS REC FINANCE CHARGE</t>
  </si>
  <si>
    <t>SALES TAX EXPENSE</t>
  </si>
  <si>
    <t>PHYSICAL INVENTORY ADJUSTMENT</t>
  </si>
  <si>
    <t>STANDARD COST REVISION ADJUST</t>
  </si>
  <si>
    <t>INTEREST INCOME</t>
  </si>
  <si>
    <t>Misc</t>
  </si>
  <si>
    <t>INTEREST EXPENSE</t>
  </si>
  <si>
    <t>BAD DEBT WRITE-OFF</t>
  </si>
  <si>
    <t>EXTRAORDINARY ITEMS</t>
  </si>
  <si>
    <t>PROVISION FOR STATE INCOME TAXES</t>
  </si>
  <si>
    <t>PROVISION FOR FEDRL INCOME TAXES</t>
  </si>
  <si>
    <t>COS-SO-ENGINEERING SUPPORT</t>
  </si>
  <si>
    <t>COS-SO-MACHINE SALES</t>
  </si>
  <si>
    <t>COS-SO-CYBOR PUMPS &amp; SYSTEMS</t>
  </si>
  <si>
    <t>COS-SO-PAC SCAN SYSTEMS</t>
  </si>
  <si>
    <t>COS-SO-SVG PARTS</t>
  </si>
  <si>
    <t>COS-SO-REGEN PARTS/SPARES SALES</t>
  </si>
  <si>
    <t>COS-FS-APPLICATION SUPPORT</t>
  </si>
  <si>
    <t>MFG OVERHEAD VARIANCE</t>
  </si>
  <si>
    <t>CUST. SVC. OVERHEAD VARIANCE</t>
  </si>
  <si>
    <t>WARRANTY REPAIR - CONT. MAINT.</t>
  </si>
  <si>
    <t>WARRANTY REPAIR - ENGNRG SUPPT</t>
  </si>
  <si>
    <t>WARRANTY REPAIR - MACHINE SALE</t>
  </si>
  <si>
    <t>WARRANTY REPAIR - PARTS/SPARES</t>
  </si>
  <si>
    <t>WARRANTY REPAIR - REGENERATION</t>
  </si>
  <si>
    <t>WARRANTY REPAIR - APPLCN SUPPT</t>
  </si>
  <si>
    <t>WARRANTY REPAIR - RGA PC BOARD</t>
  </si>
  <si>
    <t>WARRANTY REPAIR - RGA MODULES</t>
  </si>
  <si>
    <t>CYCLE COUNT ADJUSTMENT</t>
  </si>
  <si>
    <t>ACCT TYPE</t>
  </si>
  <si>
    <t>SALES ORDER-RESIDENTIAL LANDSCAPING</t>
  </si>
  <si>
    <t>SALES ORDER-COMMERCIAL LANDSCAPING</t>
  </si>
  <si>
    <t>SALES ORDER-CONTRACTED MAINTENANCE</t>
  </si>
  <si>
    <t>You will need a Rent-a-Cop for 2-8 hour shifts at $48 per hour.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</si>
</sst>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#,##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/>
  </cellStyleXfs>
  <cellXfs count="44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right"/>
    </xf>
    <xf numFmtId="44" fontId="0" fillId="0" borderId="3" xfId="0" applyNumberFormat="1" applyBorder="1"/>
    <xf numFmtId="0" fontId="0" fillId="0" borderId="0" xfId="0" applyAlignment="1">
      <alignment wrapText="1"/>
    </xf>
    <xf numFmtId="0" fontId="0" fillId="0" borderId="0" xfId="0" quotePrefix="1" applyAlignment="1">
      <alignment wrapText="1"/>
    </xf>
    <xf numFmtId="1" fontId="0" fillId="0" borderId="3" xfId="0" applyNumberFormat="1" applyBorder="1" applyAlignment="1">
      <alignment horizontal="center"/>
    </xf>
    <xf numFmtId="49" fontId="0" fillId="0" borderId="3" xfId="0" applyNumberFormat="1" applyBorder="1"/>
    <xf numFmtId="9" fontId="0" fillId="0" borderId="3" xfId="0" applyNumberFormat="1" applyBorder="1" applyAlignment="1">
      <alignment horizontal="center"/>
    </xf>
    <xf numFmtId="37" fontId="0" fillId="0" borderId="3" xfId="0" applyNumberFormat="1" applyBorder="1"/>
    <xf numFmtId="0" fontId="0" fillId="0" borderId="3" xfId="0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164" fontId="0" fillId="0" borderId="3" xfId="0" applyNumberFormat="1" applyBorder="1"/>
    <xf numFmtId="165" fontId="0" fillId="0" borderId="3" xfId="0" applyNumberFormat="1" applyBorder="1" applyAlignment="1">
      <alignment horizontal="center"/>
    </xf>
    <xf numFmtId="164" fontId="1" fillId="0" borderId="3" xfId="0" applyNumberFormat="1" applyFont="1" applyBorder="1"/>
    <xf numFmtId="0" fontId="1" fillId="0" borderId="0" xfId="0" applyFont="1"/>
    <xf numFmtId="0" fontId="1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quotePrefix="1" applyAlignment="1">
      <alignment horizontal="center" vertical="top" wrapText="1"/>
    </xf>
    <xf numFmtId="10" fontId="0" fillId="0" borderId="3" xfId="0" applyNumberFormat="1" applyBorder="1"/>
    <xf numFmtId="0" fontId="3" fillId="0" borderId="3" xfId="0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4" fontId="0" fillId="0" borderId="6" xfId="0" applyNumberFormat="1" applyBorder="1"/>
    <xf numFmtId="164" fontId="0" fillId="0" borderId="5" xfId="0" applyNumberFormat="1" applyBorder="1"/>
    <xf numFmtId="0" fontId="3" fillId="0" borderId="0" xfId="0" applyFont="1"/>
    <xf numFmtId="0" fontId="4" fillId="0" borderId="0" xfId="0" applyFont="1"/>
    <xf numFmtId="0" fontId="5" fillId="0" borderId="0" xfId="1"/>
    <xf numFmtId="0" fontId="5" fillId="0" borderId="0" xfId="1" applyAlignment="1">
      <alignment horizontal="center"/>
    </xf>
    <xf numFmtId="0" fontId="6" fillId="2" borderId="0" xfId="1" applyFont="1" applyFill="1" applyAlignment="1">
      <alignment horizontal="centerContinuous"/>
    </xf>
    <xf numFmtId="0" fontId="7" fillId="2" borderId="0" xfId="1" applyFont="1" applyFill="1" applyAlignment="1">
      <alignment horizontal="centerContinuous"/>
    </xf>
    <xf numFmtId="0" fontId="7" fillId="0" borderId="0" xfId="1" applyFont="1" applyAlignment="1">
      <alignment horizontal="center"/>
    </xf>
    <xf numFmtId="0" fontId="6" fillId="0" borderId="0" xfId="1" applyFont="1" applyAlignment="1">
      <alignment horizontal="center" wrapText="1"/>
    </xf>
    <xf numFmtId="0" fontId="5" fillId="0" borderId="0" xfId="1" applyAlignment="1">
      <alignment wrapText="1"/>
    </xf>
    <xf numFmtId="49" fontId="5" fillId="0" borderId="0" xfId="1" applyNumberFormat="1" applyAlignment="1">
      <alignment horizontal="center"/>
    </xf>
    <xf numFmtId="0" fontId="8" fillId="0" borderId="0" xfId="1" applyFont="1"/>
    <xf numFmtId="0" fontId="5" fillId="0" borderId="0" xfId="1" applyAlignment="1">
      <alignment horizontal="left" indent="1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opLeftCell="A2" workbookViewId="0">
      <selection activeCell="A37" sqref="A37"/>
    </sheetView>
  </sheetViews>
  <sheetFormatPr baseColWidth="10" defaultColWidth="8.83203125" defaultRowHeight="15" x14ac:dyDescent="0.2"/>
  <cols>
    <col min="1" max="1" width="13.1640625" customWidth="1"/>
    <col min="2" max="2" width="12.33203125" customWidth="1"/>
    <col min="3" max="3" width="12.5" customWidth="1"/>
    <col min="5" max="5" width="15.6640625" customWidth="1"/>
    <col min="6" max="6" width="11.33203125" customWidth="1"/>
    <col min="7" max="7" width="12.6640625" customWidth="1"/>
  </cols>
  <sheetData>
    <row r="1" spans="1:7" x14ac:dyDescent="0.2">
      <c r="A1" t="s">
        <v>154</v>
      </c>
    </row>
    <row r="2" spans="1:7" x14ac:dyDescent="0.2">
      <c r="A2" t="s">
        <v>155</v>
      </c>
    </row>
    <row r="3" spans="1:7" x14ac:dyDescent="0.2">
      <c r="A3" t="s">
        <v>156</v>
      </c>
    </row>
    <row r="4" spans="1:7" x14ac:dyDescent="0.2">
      <c r="A4" t="s">
        <v>157</v>
      </c>
    </row>
    <row r="5" spans="1:7" x14ac:dyDescent="0.2">
      <c r="A5" t="s">
        <v>158</v>
      </c>
    </row>
    <row r="6" spans="1:7" x14ac:dyDescent="0.2">
      <c r="A6" t="s">
        <v>159</v>
      </c>
    </row>
    <row r="8" spans="1:7" ht="16" thickBot="1" x14ac:dyDescent="0.25">
      <c r="A8" s="1" t="s">
        <v>0</v>
      </c>
      <c r="B8" s="1"/>
    </row>
    <row r="9" spans="1:7" x14ac:dyDescent="0.2">
      <c r="A9" s="2" t="s">
        <v>1</v>
      </c>
      <c r="B9" s="2" t="s">
        <v>2</v>
      </c>
      <c r="E9" s="3" t="s">
        <v>9</v>
      </c>
      <c r="F9" s="3" t="s">
        <v>10</v>
      </c>
    </row>
    <row r="10" spans="1:7" x14ac:dyDescent="0.2">
      <c r="A10" s="3" t="s">
        <v>3</v>
      </c>
      <c r="B10" s="5">
        <v>27.5</v>
      </c>
      <c r="E10" s="9">
        <v>40</v>
      </c>
      <c r="F10" s="10">
        <v>0</v>
      </c>
    </row>
    <row r="11" spans="1:7" x14ac:dyDescent="0.2">
      <c r="A11" s="3" t="s">
        <v>4</v>
      </c>
      <c r="B11" s="5">
        <v>16.5</v>
      </c>
      <c r="E11" s="9">
        <v>45</v>
      </c>
      <c r="F11" s="10">
        <v>0.06</v>
      </c>
    </row>
    <row r="12" spans="1:7" x14ac:dyDescent="0.2">
      <c r="A12" s="3" t="s">
        <v>4</v>
      </c>
      <c r="B12" s="5">
        <v>14</v>
      </c>
      <c r="E12" s="9">
        <v>50</v>
      </c>
      <c r="F12" s="10">
        <v>0.1</v>
      </c>
    </row>
    <row r="13" spans="1:7" x14ac:dyDescent="0.2">
      <c r="A13" s="3" t="s">
        <v>4</v>
      </c>
      <c r="B13" s="5">
        <v>12.5</v>
      </c>
    </row>
    <row r="14" spans="1:7" x14ac:dyDescent="0.2">
      <c r="A14" s="4" t="s">
        <v>5</v>
      </c>
      <c r="B14" s="5">
        <f>SUM(B10:B13)</f>
        <v>70.5</v>
      </c>
    </row>
    <row r="16" spans="1:7" x14ac:dyDescent="0.2">
      <c r="A16" s="5">
        <v>70.5</v>
      </c>
      <c r="B16" s="8">
        <v>4</v>
      </c>
      <c r="C16" s="5">
        <f>A16/B16</f>
        <v>17.625</v>
      </c>
      <c r="E16" s="5">
        <v>17.63</v>
      </c>
      <c r="F16" s="10">
        <v>1.06</v>
      </c>
      <c r="G16" s="5">
        <f>E16*F16</f>
        <v>18.687799999999999</v>
      </c>
    </row>
    <row r="17" spans="1:7" ht="29.25" customHeight="1" x14ac:dyDescent="0.2">
      <c r="A17" s="6" t="s">
        <v>6</v>
      </c>
      <c r="B17" s="6" t="s">
        <v>7</v>
      </c>
      <c r="C17" s="7" t="s">
        <v>8</v>
      </c>
      <c r="E17" s="6" t="s">
        <v>11</v>
      </c>
      <c r="F17" s="7" t="s">
        <v>13</v>
      </c>
      <c r="G17" s="7" t="s">
        <v>14</v>
      </c>
    </row>
    <row r="19" spans="1:7" x14ac:dyDescent="0.2">
      <c r="E19" s="5">
        <v>18.690000000000001</v>
      </c>
      <c r="F19" s="10">
        <v>1.1200000000000001</v>
      </c>
      <c r="G19" s="5">
        <f>E19*F19</f>
        <v>20.932800000000004</v>
      </c>
    </row>
    <row r="20" spans="1:7" ht="32" x14ac:dyDescent="0.2">
      <c r="E20" s="6" t="s">
        <v>12</v>
      </c>
      <c r="F20" s="7" t="s">
        <v>15</v>
      </c>
      <c r="G20" s="7" t="s">
        <v>16</v>
      </c>
    </row>
    <row r="22" spans="1:7" x14ac:dyDescent="0.2">
      <c r="E22" s="11">
        <v>264</v>
      </c>
      <c r="F22" s="5">
        <v>20.93</v>
      </c>
      <c r="G22" s="5">
        <f>E22*F22</f>
        <v>5525.5199999999995</v>
      </c>
    </row>
    <row r="23" spans="1:7" ht="32" x14ac:dyDescent="0.2">
      <c r="E23" s="6" t="s">
        <v>17</v>
      </c>
      <c r="F23" s="7" t="s">
        <v>18</v>
      </c>
      <c r="G23" s="7" t="s">
        <v>19</v>
      </c>
    </row>
    <row r="24" spans="1:7" x14ac:dyDescent="0.2">
      <c r="E24" s="6"/>
      <c r="F24" s="7"/>
      <c r="G24" s="7"/>
    </row>
    <row r="25" spans="1:7" ht="16" thickBot="1" x14ac:dyDescent="0.25">
      <c r="A25" s="1" t="s">
        <v>0</v>
      </c>
      <c r="B25" s="1"/>
    </row>
    <row r="26" spans="1:7" x14ac:dyDescent="0.2">
      <c r="A26" t="s">
        <v>160</v>
      </c>
    </row>
    <row r="27" spans="1:7" x14ac:dyDescent="0.2">
      <c r="A27" t="s">
        <v>161</v>
      </c>
    </row>
    <row r="28" spans="1:7" x14ac:dyDescent="0.2">
      <c r="A28" t="s">
        <v>162</v>
      </c>
    </row>
    <row r="29" spans="1:7" x14ac:dyDescent="0.2">
      <c r="A29" t="s">
        <v>163</v>
      </c>
    </row>
    <row r="30" spans="1:7" x14ac:dyDescent="0.2">
      <c r="A30" t="s">
        <v>164</v>
      </c>
    </row>
    <row r="32" spans="1:7" ht="16" x14ac:dyDescent="0.2">
      <c r="A32" s="29" t="s">
        <v>93</v>
      </c>
    </row>
    <row r="33" spans="1:1" x14ac:dyDescent="0.2">
      <c r="A33" t="s">
        <v>165</v>
      </c>
    </row>
    <row r="34" spans="1:1" x14ac:dyDescent="0.2">
      <c r="A34" t="s">
        <v>166</v>
      </c>
    </row>
    <row r="35" spans="1:1" x14ac:dyDescent="0.2">
      <c r="A35" t="s">
        <v>167</v>
      </c>
    </row>
  </sheetData>
  <pageMargins left="0.7" right="0.7" top="0.75" bottom="0.75" header="0.3" footer="0.3"/>
  <pageSetup scale="98" orientation="portrait" horizontalDpi="0" verticalDpi="0"/>
  <headerFooter>
    <oddFooter>&amp;LPage 1 of 5,  &amp;A&amp;R&amp;F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workbookViewId="0">
      <selection activeCell="A24" sqref="A24:B24"/>
    </sheetView>
  </sheetViews>
  <sheetFormatPr baseColWidth="10" defaultColWidth="8.83203125" defaultRowHeight="15" x14ac:dyDescent="0.2"/>
  <cols>
    <col min="1" max="4" width="13.6640625" customWidth="1"/>
    <col min="6" max="7" width="14.6640625" customWidth="1"/>
  </cols>
  <sheetData>
    <row r="1" spans="1:4" x14ac:dyDescent="0.2">
      <c r="A1" t="s">
        <v>154</v>
      </c>
    </row>
    <row r="2" spans="1:4" x14ac:dyDescent="0.2">
      <c r="A2" t="s">
        <v>155</v>
      </c>
    </row>
    <row r="3" spans="1:4" x14ac:dyDescent="0.2">
      <c r="A3" t="s">
        <v>156</v>
      </c>
    </row>
    <row r="4" spans="1:4" x14ac:dyDescent="0.2">
      <c r="A4" t="s">
        <v>157</v>
      </c>
    </row>
    <row r="5" spans="1:4" x14ac:dyDescent="0.2">
      <c r="A5" t="s">
        <v>158</v>
      </c>
    </row>
    <row r="6" spans="1:4" x14ac:dyDescent="0.2">
      <c r="A6" t="s">
        <v>159</v>
      </c>
    </row>
    <row r="8" spans="1:4" x14ac:dyDescent="0.2">
      <c r="A8" s="40" t="s">
        <v>24</v>
      </c>
      <c r="B8" s="40"/>
      <c r="C8" s="40"/>
      <c r="D8" s="40"/>
    </row>
    <row r="9" spans="1:4" x14ac:dyDescent="0.2">
      <c r="A9" s="13" t="s">
        <v>20</v>
      </c>
      <c r="B9" s="13" t="s">
        <v>21</v>
      </c>
      <c r="C9" s="13" t="s">
        <v>22</v>
      </c>
      <c r="D9" s="14" t="s">
        <v>23</v>
      </c>
    </row>
    <row r="10" spans="1:4" x14ac:dyDescent="0.2">
      <c r="A10" s="3" t="s">
        <v>25</v>
      </c>
      <c r="B10" s="12">
        <v>9</v>
      </c>
      <c r="C10" s="16">
        <v>105</v>
      </c>
      <c r="D10" s="15">
        <f>9*105</f>
        <v>945</v>
      </c>
    </row>
    <row r="11" spans="1:4" x14ac:dyDescent="0.2">
      <c r="A11" s="3" t="s">
        <v>26</v>
      </c>
      <c r="B11" s="12">
        <v>20</v>
      </c>
      <c r="C11" s="16">
        <v>65</v>
      </c>
      <c r="D11" s="15">
        <f>20*65</f>
        <v>1300</v>
      </c>
    </row>
    <row r="12" spans="1:4" x14ac:dyDescent="0.2">
      <c r="A12" s="3" t="s">
        <v>27</v>
      </c>
      <c r="B12" s="3" t="s">
        <v>42</v>
      </c>
      <c r="C12" s="16" t="s">
        <v>43</v>
      </c>
      <c r="D12" s="15">
        <f>400*2.5</f>
        <v>1000</v>
      </c>
    </row>
    <row r="13" spans="1:4" x14ac:dyDescent="0.2">
      <c r="A13" s="3" t="s">
        <v>28</v>
      </c>
      <c r="B13" s="12">
        <v>50</v>
      </c>
      <c r="C13" s="16">
        <v>28</v>
      </c>
      <c r="D13" s="15">
        <f>50*28</f>
        <v>1400</v>
      </c>
    </row>
    <row r="14" spans="1:4" x14ac:dyDescent="0.2">
      <c r="A14" s="3" t="s">
        <v>29</v>
      </c>
      <c r="B14" s="12">
        <v>100</v>
      </c>
      <c r="C14" s="16">
        <v>8</v>
      </c>
      <c r="D14" s="15">
        <f>100*8</f>
        <v>800</v>
      </c>
    </row>
    <row r="15" spans="1:4" x14ac:dyDescent="0.2">
      <c r="A15" s="3" t="s">
        <v>30</v>
      </c>
      <c r="B15" s="3" t="s">
        <v>41</v>
      </c>
      <c r="C15" s="16" t="s">
        <v>46</v>
      </c>
      <c r="D15" s="15">
        <f>10*22</f>
        <v>220</v>
      </c>
    </row>
    <row r="16" spans="1:4" x14ac:dyDescent="0.2">
      <c r="A16" s="3" t="s">
        <v>31</v>
      </c>
      <c r="B16" s="3" t="s">
        <v>40</v>
      </c>
      <c r="C16" s="16" t="s">
        <v>44</v>
      </c>
      <c r="D16" s="15">
        <f>3*450</f>
        <v>1350</v>
      </c>
    </row>
    <row r="17" spans="1:4" x14ac:dyDescent="0.2">
      <c r="A17" s="3" t="s">
        <v>32</v>
      </c>
      <c r="B17" s="3" t="s">
        <v>39</v>
      </c>
      <c r="C17" s="16" t="s">
        <v>47</v>
      </c>
      <c r="D17" s="15">
        <f>250*54</f>
        <v>13500</v>
      </c>
    </row>
    <row r="18" spans="1:4" x14ac:dyDescent="0.2">
      <c r="A18" s="3" t="s">
        <v>33</v>
      </c>
      <c r="B18" s="3" t="s">
        <v>38</v>
      </c>
      <c r="C18" s="16" t="s">
        <v>45</v>
      </c>
      <c r="D18" s="15">
        <f>10*275</f>
        <v>2750</v>
      </c>
    </row>
    <row r="19" spans="1:4" x14ac:dyDescent="0.2">
      <c r="A19" s="3" t="s">
        <v>34</v>
      </c>
      <c r="B19" s="3" t="s">
        <v>37</v>
      </c>
      <c r="C19" s="16" t="s">
        <v>48</v>
      </c>
      <c r="D19" s="15">
        <f>5*96</f>
        <v>480</v>
      </c>
    </row>
    <row r="20" spans="1:4" x14ac:dyDescent="0.2">
      <c r="A20" s="3" t="s">
        <v>35</v>
      </c>
      <c r="B20" s="3" t="s">
        <v>36</v>
      </c>
      <c r="C20" s="16" t="s">
        <v>49</v>
      </c>
      <c r="D20" s="15">
        <f>200*28</f>
        <v>5600</v>
      </c>
    </row>
    <row r="21" spans="1:4" x14ac:dyDescent="0.2">
      <c r="A21" s="3"/>
      <c r="B21" s="3"/>
      <c r="C21" s="14" t="s">
        <v>23</v>
      </c>
      <c r="D21" s="17">
        <f>SUM(D10:D20)</f>
        <v>29345</v>
      </c>
    </row>
    <row r="24" spans="1:4" x14ac:dyDescent="0.2">
      <c r="A24" s="41" t="s">
        <v>50</v>
      </c>
      <c r="B24" s="41"/>
    </row>
    <row r="25" spans="1:4" x14ac:dyDescent="0.2">
      <c r="A25" s="14" t="s">
        <v>51</v>
      </c>
      <c r="B25" s="14" t="s">
        <v>52</v>
      </c>
    </row>
    <row r="26" spans="1:4" x14ac:dyDescent="0.2">
      <c r="A26" s="3" t="s">
        <v>53</v>
      </c>
      <c r="B26" s="15">
        <v>85</v>
      </c>
    </row>
    <row r="27" spans="1:4" x14ac:dyDescent="0.2">
      <c r="A27" s="3" t="s">
        <v>54</v>
      </c>
      <c r="B27" s="15">
        <v>115</v>
      </c>
    </row>
    <row r="28" spans="1:4" x14ac:dyDescent="0.2">
      <c r="A28" s="12" t="s">
        <v>23</v>
      </c>
      <c r="B28" s="15">
        <f>SUM(B26:B27)</f>
        <v>200</v>
      </c>
    </row>
  </sheetData>
  <mergeCells count="2">
    <mergeCell ref="A8:D8"/>
    <mergeCell ref="A24:B24"/>
  </mergeCells>
  <pageMargins left="0.7" right="0.7" top="0.75" bottom="0.75" header="0.3" footer="0.3"/>
  <pageSetup orientation="portrait" horizontalDpi="0" verticalDpi="0"/>
  <headerFooter>
    <oddFooter>&amp;LPage 2 of 5,  &amp;A&amp;R&amp;F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8"/>
  <sheetViews>
    <sheetView workbookViewId="0">
      <selection activeCell="C44" sqref="C44:C45"/>
    </sheetView>
  </sheetViews>
  <sheetFormatPr baseColWidth="10" defaultColWidth="8.83203125" defaultRowHeight="15" x14ac:dyDescent="0.2"/>
  <cols>
    <col min="1" max="4" width="19.6640625" customWidth="1"/>
  </cols>
  <sheetData>
    <row r="1" spans="1:4" x14ac:dyDescent="0.2">
      <c r="A1" t="s">
        <v>154</v>
      </c>
    </row>
    <row r="2" spans="1:4" x14ac:dyDescent="0.2">
      <c r="A2" t="s">
        <v>155</v>
      </c>
    </row>
    <row r="3" spans="1:4" x14ac:dyDescent="0.2">
      <c r="A3" t="s">
        <v>156</v>
      </c>
    </row>
    <row r="4" spans="1:4" x14ac:dyDescent="0.2">
      <c r="A4" t="s">
        <v>157</v>
      </c>
    </row>
    <row r="5" spans="1:4" x14ac:dyDescent="0.2">
      <c r="A5" t="s">
        <v>158</v>
      </c>
    </row>
    <row r="6" spans="1:4" x14ac:dyDescent="0.2">
      <c r="A6" t="s">
        <v>159</v>
      </c>
    </row>
    <row r="8" spans="1:4" x14ac:dyDescent="0.2">
      <c r="A8" s="42" t="s">
        <v>55</v>
      </c>
      <c r="B8" s="42"/>
    </row>
    <row r="9" spans="1:4" x14ac:dyDescent="0.2">
      <c r="A9" s="13" t="s">
        <v>56</v>
      </c>
      <c r="B9" s="13" t="s">
        <v>60</v>
      </c>
    </row>
    <row r="10" spans="1:4" x14ac:dyDescent="0.2">
      <c r="A10" s="3" t="s">
        <v>57</v>
      </c>
      <c r="B10" s="15">
        <v>55</v>
      </c>
    </row>
    <row r="11" spans="1:4" x14ac:dyDescent="0.2">
      <c r="A11" s="3" t="s">
        <v>58</v>
      </c>
      <c r="B11" s="15">
        <v>85</v>
      </c>
    </row>
    <row r="12" spans="1:4" x14ac:dyDescent="0.2">
      <c r="A12" s="3" t="s">
        <v>59</v>
      </c>
      <c r="B12" s="15">
        <v>115</v>
      </c>
    </row>
    <row r="13" spans="1:4" x14ac:dyDescent="0.2">
      <c r="A13" s="12" t="s">
        <v>23</v>
      </c>
      <c r="B13" s="15">
        <f>SUM(B10:B12)</f>
        <v>255</v>
      </c>
    </row>
    <row r="14" spans="1:4" ht="17.5" customHeight="1" x14ac:dyDescent="0.2"/>
    <row r="15" spans="1:4" x14ac:dyDescent="0.2">
      <c r="A15" s="18" t="s">
        <v>61</v>
      </c>
    </row>
    <row r="16" spans="1:4" ht="32" x14ac:dyDescent="0.2">
      <c r="A16" s="19" t="s">
        <v>62</v>
      </c>
      <c r="B16" s="19" t="s">
        <v>63</v>
      </c>
      <c r="C16" s="19" t="s">
        <v>72</v>
      </c>
      <c r="D16" s="19" t="s">
        <v>65</v>
      </c>
    </row>
    <row r="17" spans="1:4" x14ac:dyDescent="0.2">
      <c r="A17" s="3" t="s">
        <v>66</v>
      </c>
      <c r="B17" s="15">
        <v>45</v>
      </c>
      <c r="C17" s="3"/>
      <c r="D17" s="15">
        <f>B17*C17</f>
        <v>0</v>
      </c>
    </row>
    <row r="18" spans="1:4" x14ac:dyDescent="0.2">
      <c r="A18" s="3" t="s">
        <v>67</v>
      </c>
      <c r="B18" s="15">
        <f>(18.69+45)/2</f>
        <v>31.844999999999999</v>
      </c>
      <c r="C18" s="3"/>
      <c r="D18" s="15">
        <f t="shared" ref="D18:D22" si="0">B18*C18</f>
        <v>0</v>
      </c>
    </row>
    <row r="19" spans="1:4" x14ac:dyDescent="0.2">
      <c r="A19" s="3" t="s">
        <v>68</v>
      </c>
      <c r="B19" s="15">
        <v>18.690000000000001</v>
      </c>
      <c r="C19" s="3"/>
      <c r="D19" s="15">
        <f t="shared" si="0"/>
        <v>0</v>
      </c>
    </row>
    <row r="20" spans="1:4" x14ac:dyDescent="0.2">
      <c r="A20" s="3" t="s">
        <v>69</v>
      </c>
      <c r="B20" s="15">
        <v>31.85</v>
      </c>
      <c r="C20" s="3"/>
      <c r="D20" s="15">
        <f t="shared" si="0"/>
        <v>0</v>
      </c>
    </row>
    <row r="21" spans="1:4" x14ac:dyDescent="0.2">
      <c r="A21" s="3" t="s">
        <v>71</v>
      </c>
      <c r="B21" s="15">
        <v>55</v>
      </c>
      <c r="C21" s="3"/>
      <c r="D21" s="15">
        <f t="shared" si="0"/>
        <v>0</v>
      </c>
    </row>
    <row r="22" spans="1:4" x14ac:dyDescent="0.2">
      <c r="A22" s="3" t="s">
        <v>70</v>
      </c>
      <c r="B22" s="15">
        <v>37.5</v>
      </c>
      <c r="C22" s="3"/>
      <c r="D22" s="15">
        <f t="shared" si="0"/>
        <v>0</v>
      </c>
    </row>
    <row r="23" spans="1:4" x14ac:dyDescent="0.2">
      <c r="A23" s="3"/>
      <c r="B23" s="3"/>
      <c r="C23" s="12" t="s">
        <v>23</v>
      </c>
      <c r="D23" s="15"/>
    </row>
    <row r="24" spans="1:4" ht="17.5" customHeight="1" x14ac:dyDescent="0.2"/>
    <row r="25" spans="1:4" x14ac:dyDescent="0.2">
      <c r="A25" s="18" t="s">
        <v>73</v>
      </c>
    </row>
    <row r="26" spans="1:4" x14ac:dyDescent="0.2">
      <c r="A26" s="14" t="s">
        <v>74</v>
      </c>
      <c r="B26" s="14" t="s">
        <v>75</v>
      </c>
      <c r="C26" s="14" t="s">
        <v>64</v>
      </c>
      <c r="D26" s="14" t="s">
        <v>65</v>
      </c>
    </row>
    <row r="27" spans="1:4" x14ac:dyDescent="0.2">
      <c r="A27" s="3" t="s">
        <v>76</v>
      </c>
      <c r="B27" s="3"/>
      <c r="C27" s="3"/>
      <c r="D27" s="3"/>
    </row>
    <row r="28" spans="1:4" x14ac:dyDescent="0.2">
      <c r="A28" s="3" t="s">
        <v>77</v>
      </c>
      <c r="B28" s="3"/>
      <c r="C28" s="3"/>
      <c r="D28" s="3"/>
    </row>
    <row r="29" spans="1:4" x14ac:dyDescent="0.2">
      <c r="A29" s="3"/>
      <c r="B29" s="3"/>
      <c r="C29" s="3"/>
      <c r="D29" s="3"/>
    </row>
    <row r="30" spans="1:4" x14ac:dyDescent="0.2">
      <c r="A30" s="3"/>
      <c r="B30" s="3"/>
      <c r="C30" s="3"/>
      <c r="D30" s="3"/>
    </row>
    <row r="31" spans="1:4" ht="17.5" customHeight="1" x14ac:dyDescent="0.2"/>
    <row r="32" spans="1:4" x14ac:dyDescent="0.2">
      <c r="A32" s="18" t="s">
        <v>78</v>
      </c>
    </row>
    <row r="33" spans="1:4" x14ac:dyDescent="0.2">
      <c r="A33" s="14" t="s">
        <v>51</v>
      </c>
      <c r="B33" s="14" t="s">
        <v>60</v>
      </c>
    </row>
    <row r="34" spans="1:4" x14ac:dyDescent="0.2">
      <c r="A34" s="3" t="s">
        <v>79</v>
      </c>
      <c r="B34" s="15"/>
    </row>
    <row r="35" spans="1:4" x14ac:dyDescent="0.2">
      <c r="A35" s="3" t="s">
        <v>80</v>
      </c>
      <c r="B35" s="15"/>
    </row>
    <row r="36" spans="1:4" x14ac:dyDescent="0.2">
      <c r="A36" s="3" t="s">
        <v>81</v>
      </c>
      <c r="B36" s="15"/>
    </row>
    <row r="37" spans="1:4" x14ac:dyDescent="0.2">
      <c r="A37" s="3"/>
      <c r="B37" s="15"/>
    </row>
    <row r="38" spans="1:4" x14ac:dyDescent="0.2">
      <c r="A38" s="14" t="s">
        <v>23</v>
      </c>
      <c r="B38" s="17"/>
    </row>
    <row r="39" spans="1:4" ht="17.5" customHeight="1" x14ac:dyDescent="0.2"/>
    <row r="40" spans="1:4" x14ac:dyDescent="0.2">
      <c r="A40" s="18" t="s">
        <v>82</v>
      </c>
    </row>
    <row r="41" spans="1:4" x14ac:dyDescent="0.2">
      <c r="A41" s="15"/>
      <c r="B41" s="15"/>
      <c r="C41" s="22"/>
      <c r="D41" s="15"/>
    </row>
    <row r="42" spans="1:4" ht="32" x14ac:dyDescent="0.2">
      <c r="A42" s="20" t="s">
        <v>19</v>
      </c>
      <c r="B42" s="21" t="s">
        <v>83</v>
      </c>
      <c r="C42" s="21" t="s">
        <v>84</v>
      </c>
      <c r="D42" s="21" t="s">
        <v>85</v>
      </c>
    </row>
    <row r="43" spans="1:4" ht="17.5" customHeight="1" x14ac:dyDescent="0.2"/>
    <row r="44" spans="1:4" ht="17.5" customHeight="1" x14ac:dyDescent="0.2"/>
    <row r="45" spans="1:4" ht="17.5" customHeight="1" x14ac:dyDescent="0.2"/>
    <row r="46" spans="1:4" ht="17.5" customHeight="1" x14ac:dyDescent="0.2"/>
    <row r="47" spans="1:4" ht="17.5" customHeight="1" x14ac:dyDescent="0.2"/>
    <row r="48" spans="1:4" x14ac:dyDescent="0.2">
      <c r="A48" s="18" t="s">
        <v>86</v>
      </c>
    </row>
    <row r="49" spans="1:4" x14ac:dyDescent="0.2">
      <c r="A49" s="23" t="s">
        <v>74</v>
      </c>
      <c r="B49" s="23" t="s">
        <v>75</v>
      </c>
      <c r="C49" s="23" t="s">
        <v>64</v>
      </c>
      <c r="D49" s="23" t="s">
        <v>65</v>
      </c>
    </row>
    <row r="50" spans="1:4" x14ac:dyDescent="0.2">
      <c r="A50" s="3" t="s">
        <v>87</v>
      </c>
      <c r="B50" s="24"/>
      <c r="C50" s="25"/>
      <c r="D50" s="15"/>
    </row>
    <row r="51" spans="1:4" x14ac:dyDescent="0.2">
      <c r="A51" s="3" t="s">
        <v>88</v>
      </c>
      <c r="B51" s="24">
        <v>5</v>
      </c>
      <c r="C51" s="25"/>
      <c r="D51" s="15"/>
    </row>
    <row r="52" spans="1:4" x14ac:dyDescent="0.2">
      <c r="A52" s="3" t="s">
        <v>89</v>
      </c>
      <c r="B52" s="24">
        <v>6</v>
      </c>
      <c r="C52" s="25"/>
      <c r="D52" s="15"/>
    </row>
    <row r="53" spans="1:4" x14ac:dyDescent="0.2">
      <c r="A53" s="3" t="s">
        <v>90</v>
      </c>
      <c r="B53" s="24">
        <v>12</v>
      </c>
      <c r="C53" s="25"/>
      <c r="D53" s="15"/>
    </row>
    <row r="54" spans="1:4" x14ac:dyDescent="0.2">
      <c r="A54" s="3" t="s">
        <v>91</v>
      </c>
      <c r="B54" s="24">
        <v>20</v>
      </c>
      <c r="C54" s="25"/>
      <c r="D54" s="15"/>
    </row>
    <row r="55" spans="1:4" x14ac:dyDescent="0.2">
      <c r="A55" s="3"/>
      <c r="B55" s="24"/>
      <c r="C55" s="25"/>
      <c r="D55" s="15"/>
    </row>
    <row r="56" spans="1:4" x14ac:dyDescent="0.2">
      <c r="A56" s="3" t="s">
        <v>92</v>
      </c>
      <c r="B56" s="24"/>
      <c r="C56" s="25"/>
      <c r="D56" s="15"/>
    </row>
    <row r="57" spans="1:4" x14ac:dyDescent="0.2">
      <c r="A57" s="3" t="s">
        <v>96</v>
      </c>
      <c r="B57" s="24">
        <v>15</v>
      </c>
      <c r="C57" s="25"/>
      <c r="D57" s="15"/>
    </row>
    <row r="58" spans="1:4" x14ac:dyDescent="0.2">
      <c r="A58" s="3" t="s">
        <v>97</v>
      </c>
      <c r="B58" s="24">
        <v>25</v>
      </c>
      <c r="C58" s="25"/>
      <c r="D58" s="15"/>
    </row>
    <row r="59" spans="1:4" x14ac:dyDescent="0.2">
      <c r="A59" s="3" t="s">
        <v>98</v>
      </c>
      <c r="B59" s="24">
        <v>25</v>
      </c>
      <c r="C59" s="25"/>
      <c r="D59" s="15"/>
    </row>
    <row r="60" spans="1:4" x14ac:dyDescent="0.2">
      <c r="A60" s="3" t="s">
        <v>99</v>
      </c>
      <c r="B60" s="24">
        <v>8</v>
      </c>
      <c r="C60" s="25"/>
      <c r="D60" s="15"/>
    </row>
    <row r="61" spans="1:4" x14ac:dyDescent="0.2">
      <c r="A61" s="3" t="s">
        <v>100</v>
      </c>
      <c r="B61" s="24">
        <v>10</v>
      </c>
      <c r="C61" s="25"/>
      <c r="D61" s="15"/>
    </row>
    <row r="62" spans="1:4" x14ac:dyDescent="0.2">
      <c r="A62" s="3" t="s">
        <v>101</v>
      </c>
      <c r="B62" s="24">
        <v>3</v>
      </c>
      <c r="C62" s="25"/>
      <c r="D62" s="15"/>
    </row>
    <row r="63" spans="1:4" x14ac:dyDescent="0.2">
      <c r="A63" s="3" t="s">
        <v>102</v>
      </c>
      <c r="B63" s="24">
        <v>4</v>
      </c>
      <c r="C63" s="25"/>
      <c r="D63" s="15"/>
    </row>
    <row r="64" spans="1:4" ht="16" thickBot="1" x14ac:dyDescent="0.25">
      <c r="A64" s="3" t="s">
        <v>103</v>
      </c>
      <c r="B64" s="24" t="s">
        <v>104</v>
      </c>
      <c r="C64" s="25" t="s">
        <v>105</v>
      </c>
      <c r="D64" s="26">
        <v>110</v>
      </c>
    </row>
    <row r="65" spans="1:4" ht="16" thickBot="1" x14ac:dyDescent="0.25">
      <c r="A65" s="14" t="s">
        <v>23</v>
      </c>
      <c r="B65" s="3"/>
      <c r="C65" s="3"/>
      <c r="D65" s="27"/>
    </row>
    <row r="66" spans="1:4" ht="16" thickTop="1" x14ac:dyDescent="0.2"/>
    <row r="67" spans="1:4" x14ac:dyDescent="0.2">
      <c r="A67" s="18" t="s">
        <v>94</v>
      </c>
    </row>
    <row r="68" spans="1:4" x14ac:dyDescent="0.2">
      <c r="A68" s="18" t="s">
        <v>95</v>
      </c>
    </row>
  </sheetData>
  <mergeCells count="1">
    <mergeCell ref="A8:B8"/>
  </mergeCells>
  <pageMargins left="0.7" right="0.7" top="0.75" bottom="0.75" header="0.3" footer="0.3"/>
  <pageSetup orientation="portrait" horizontalDpi="0" verticalDpi="0"/>
  <headerFooter>
    <oddFooter>&amp;LPage 3 of 5,  &amp;A&amp;R&amp;F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0"/>
  <sheetViews>
    <sheetView workbookViewId="0">
      <selection sqref="A1:A6"/>
    </sheetView>
  </sheetViews>
  <sheetFormatPr baseColWidth="10" defaultColWidth="8.83203125" defaultRowHeight="15" x14ac:dyDescent="0.2"/>
  <cols>
    <col min="1" max="4" width="20.6640625" customWidth="1"/>
  </cols>
  <sheetData>
    <row r="1" spans="1:4" x14ac:dyDescent="0.2">
      <c r="A1" t="s">
        <v>154</v>
      </c>
    </row>
    <row r="2" spans="1:4" x14ac:dyDescent="0.2">
      <c r="A2" t="s">
        <v>155</v>
      </c>
    </row>
    <row r="3" spans="1:4" x14ac:dyDescent="0.2">
      <c r="A3" t="s">
        <v>156</v>
      </c>
    </row>
    <row r="4" spans="1:4" x14ac:dyDescent="0.2">
      <c r="A4" t="s">
        <v>157</v>
      </c>
    </row>
    <row r="5" spans="1:4" x14ac:dyDescent="0.2">
      <c r="A5" t="s">
        <v>158</v>
      </c>
    </row>
    <row r="6" spans="1:4" x14ac:dyDescent="0.2">
      <c r="A6" t="s">
        <v>159</v>
      </c>
    </row>
    <row r="8" spans="1:4" x14ac:dyDescent="0.2">
      <c r="A8" s="28" t="s">
        <v>106</v>
      </c>
    </row>
    <row r="10" spans="1:4" x14ac:dyDescent="0.2">
      <c r="A10" t="s">
        <v>107</v>
      </c>
    </row>
    <row r="12" spans="1:4" x14ac:dyDescent="0.2">
      <c r="A12" s="18" t="s">
        <v>108</v>
      </c>
    </row>
    <row r="13" spans="1:4" x14ac:dyDescent="0.2">
      <c r="A13" s="15"/>
      <c r="B13" s="15"/>
      <c r="C13" s="22"/>
      <c r="D13" s="15"/>
    </row>
    <row r="14" spans="1:4" ht="30" customHeight="1" x14ac:dyDescent="0.2">
      <c r="A14" s="20" t="s">
        <v>109</v>
      </c>
      <c r="B14" s="21" t="s">
        <v>111</v>
      </c>
      <c r="C14" s="21" t="s">
        <v>112</v>
      </c>
      <c r="D14" s="21" t="s">
        <v>113</v>
      </c>
    </row>
    <row r="16" spans="1:4" x14ac:dyDescent="0.2">
      <c r="A16" s="15"/>
      <c r="B16" s="15"/>
      <c r="C16" s="22"/>
    </row>
    <row r="17" spans="1:4" ht="32" x14ac:dyDescent="0.2">
      <c r="A17" s="20" t="s">
        <v>110</v>
      </c>
      <c r="B17" s="21" t="s">
        <v>114</v>
      </c>
      <c r="C17" s="21" t="s">
        <v>115</v>
      </c>
    </row>
    <row r="19" spans="1:4" x14ac:dyDescent="0.2">
      <c r="A19" s="15"/>
      <c r="B19" s="15"/>
      <c r="C19" s="22"/>
      <c r="D19" s="22"/>
    </row>
    <row r="20" spans="1:4" ht="32" x14ac:dyDescent="0.2">
      <c r="A20" s="20" t="s">
        <v>116</v>
      </c>
      <c r="B20" s="21" t="s">
        <v>117</v>
      </c>
      <c r="C20" s="21" t="s">
        <v>118</v>
      </c>
      <c r="D20" s="21" t="s">
        <v>119</v>
      </c>
    </row>
  </sheetData>
  <pageMargins left="0.7" right="0.7" top="0.75" bottom="0.75" header="0.3" footer="0.3"/>
  <pageSetup orientation="portrait" horizontalDpi="0" verticalDpi="0"/>
  <headerFooter>
    <oddFooter>&amp;LPage 4 of 5,  &amp;A&amp;R&amp;F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46"/>
  <sheetViews>
    <sheetView workbookViewId="0">
      <selection activeCell="A30" sqref="A30"/>
    </sheetView>
  </sheetViews>
  <sheetFormatPr baseColWidth="10" defaultColWidth="8.83203125" defaultRowHeight="15" x14ac:dyDescent="0.2"/>
  <cols>
    <col min="1" max="3" width="20.6640625" customWidth="1"/>
    <col min="4" max="4" width="22.5" customWidth="1"/>
  </cols>
  <sheetData>
    <row r="1" spans="1:4" ht="19" x14ac:dyDescent="0.25">
      <c r="A1" s="43" t="s">
        <v>120</v>
      </c>
      <c r="B1" s="43"/>
      <c r="C1" s="43"/>
      <c r="D1" s="43"/>
    </row>
    <row r="3" spans="1:4" x14ac:dyDescent="0.2">
      <c r="A3" s="28" t="s">
        <v>121</v>
      </c>
    </row>
    <row r="4" spans="1:4" ht="13" customHeight="1" x14ac:dyDescent="0.2">
      <c r="A4" t="s">
        <v>123</v>
      </c>
    </row>
    <row r="5" spans="1:4" ht="13" customHeight="1" x14ac:dyDescent="0.2">
      <c r="A5" t="s">
        <v>122</v>
      </c>
    </row>
    <row r="6" spans="1:4" ht="13" customHeight="1" x14ac:dyDescent="0.2">
      <c r="A6" t="s">
        <v>124</v>
      </c>
    </row>
    <row r="8" spans="1:4" x14ac:dyDescent="0.2">
      <c r="A8" s="28" t="s">
        <v>125</v>
      </c>
    </row>
    <row r="9" spans="1:4" ht="13" customHeight="1" x14ac:dyDescent="0.2">
      <c r="A9" t="s">
        <v>126</v>
      </c>
    </row>
    <row r="10" spans="1:4" ht="13" customHeight="1" x14ac:dyDescent="0.2">
      <c r="A10" t="s">
        <v>127</v>
      </c>
    </row>
    <row r="12" spans="1:4" x14ac:dyDescent="0.2">
      <c r="A12" s="28" t="s">
        <v>128</v>
      </c>
    </row>
    <row r="13" spans="1:4" ht="13" customHeight="1" x14ac:dyDescent="0.2">
      <c r="A13" t="s">
        <v>129</v>
      </c>
    </row>
    <row r="14" spans="1:4" ht="13" customHeight="1" x14ac:dyDescent="0.2">
      <c r="A14" t="s">
        <v>130</v>
      </c>
    </row>
    <row r="15" spans="1:4" ht="13" customHeight="1" x14ac:dyDescent="0.2">
      <c r="A15" t="s">
        <v>131</v>
      </c>
    </row>
    <row r="17" spans="1:1" x14ac:dyDescent="0.2">
      <c r="A17" s="28" t="s">
        <v>132</v>
      </c>
    </row>
    <row r="18" spans="1:1" ht="13" customHeight="1" x14ac:dyDescent="0.2">
      <c r="A18" t="s">
        <v>133</v>
      </c>
    </row>
    <row r="19" spans="1:1" ht="13" customHeight="1" x14ac:dyDescent="0.2">
      <c r="A19" t="s">
        <v>134</v>
      </c>
    </row>
    <row r="21" spans="1:1" x14ac:dyDescent="0.2">
      <c r="A21" s="28" t="s">
        <v>132</v>
      </c>
    </row>
    <row r="22" spans="1:1" ht="13" customHeight="1" x14ac:dyDescent="0.2">
      <c r="A22" t="s">
        <v>139</v>
      </c>
    </row>
    <row r="23" spans="1:1" ht="13" customHeight="1" x14ac:dyDescent="0.2">
      <c r="A23" t="s">
        <v>140</v>
      </c>
    </row>
    <row r="24" spans="1:1" ht="13" customHeight="1" x14ac:dyDescent="0.2">
      <c r="A24" t="s">
        <v>141</v>
      </c>
    </row>
    <row r="26" spans="1:1" x14ac:dyDescent="0.2">
      <c r="A26" s="28" t="s">
        <v>132</v>
      </c>
    </row>
    <row r="27" spans="1:1" ht="13" customHeight="1" x14ac:dyDescent="0.2">
      <c r="A27" t="s">
        <v>135</v>
      </c>
    </row>
    <row r="29" spans="1:1" x14ac:dyDescent="0.2">
      <c r="A29" s="28" t="s">
        <v>132</v>
      </c>
    </row>
    <row r="30" spans="1:1" ht="13" customHeight="1" x14ac:dyDescent="0.2">
      <c r="A30" t="s">
        <v>396</v>
      </c>
    </row>
    <row r="32" spans="1:1" x14ac:dyDescent="0.2">
      <c r="A32" s="28" t="s">
        <v>138</v>
      </c>
    </row>
    <row r="33" spans="1:4" ht="13" customHeight="1" x14ac:dyDescent="0.2">
      <c r="A33" t="s">
        <v>142</v>
      </c>
    </row>
    <row r="34" spans="1:4" ht="13" customHeight="1" x14ac:dyDescent="0.2">
      <c r="A34" t="s">
        <v>143</v>
      </c>
    </row>
    <row r="35" spans="1:4" ht="13" customHeight="1" x14ac:dyDescent="0.2">
      <c r="A35" t="s">
        <v>144</v>
      </c>
    </row>
    <row r="36" spans="1:4" ht="13" customHeight="1" x14ac:dyDescent="0.2">
      <c r="A36" t="s">
        <v>145</v>
      </c>
    </row>
    <row r="38" spans="1:4" ht="13" customHeight="1" x14ac:dyDescent="0.2">
      <c r="A38" t="s">
        <v>136</v>
      </c>
    </row>
    <row r="39" spans="1:4" ht="13" customHeight="1" x14ac:dyDescent="0.2">
      <c r="A39" t="s">
        <v>137</v>
      </c>
    </row>
    <row r="41" spans="1:4" x14ac:dyDescent="0.2">
      <c r="A41" s="18" t="s">
        <v>108</v>
      </c>
    </row>
    <row r="42" spans="1:4" ht="15" customHeight="1" x14ac:dyDescent="0.2">
      <c r="A42" s="15">
        <v>33488.519999999997</v>
      </c>
      <c r="B42" s="15">
        <v>5528.72</v>
      </c>
      <c r="C42" s="15">
        <v>4044.76</v>
      </c>
      <c r="D42" s="15">
        <v>3200</v>
      </c>
    </row>
    <row r="43" spans="1:4" ht="13.5" customHeight="1" x14ac:dyDescent="0.2">
      <c r="A43" s="20" t="s">
        <v>146</v>
      </c>
      <c r="B43" s="21" t="s">
        <v>149</v>
      </c>
      <c r="C43" s="21" t="s">
        <v>147</v>
      </c>
      <c r="D43" s="21" t="s">
        <v>148</v>
      </c>
    </row>
    <row r="44" spans="1:4" ht="13" customHeight="1" x14ac:dyDescent="0.2">
      <c r="A44" s="20"/>
      <c r="B44" s="21"/>
      <c r="C44" s="21"/>
      <c r="D44" s="21"/>
    </row>
    <row r="45" spans="1:4" ht="15" customHeight="1" x14ac:dyDescent="0.2">
      <c r="A45" s="15">
        <v>46262</v>
      </c>
      <c r="B45" s="15">
        <v>46262</v>
      </c>
      <c r="C45" s="22">
        <v>0.68</v>
      </c>
      <c r="D45" s="15">
        <f>46262/0.68</f>
        <v>68032.352941176461</v>
      </c>
    </row>
    <row r="46" spans="1:4" ht="32.25" customHeight="1" x14ac:dyDescent="0.2">
      <c r="A46" s="21" t="s">
        <v>150</v>
      </c>
      <c r="B46" s="21" t="s">
        <v>151</v>
      </c>
      <c r="C46" s="21" t="s">
        <v>153</v>
      </c>
      <c r="D46" s="21" t="s">
        <v>152</v>
      </c>
    </row>
  </sheetData>
  <mergeCells count="1">
    <mergeCell ref="A1:D1"/>
  </mergeCells>
  <pageMargins left="1" right="0.5" top="0.75" bottom="0.5" header="0.3" footer="0.3"/>
  <pageSetup scale="99" orientation="portrait" horizontalDpi="0" verticalDpi="0"/>
  <headerFooter>
    <oddFooter>&amp;LPage 5 of 5 &amp;A&amp;R&amp;F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63"/>
  <sheetViews>
    <sheetView tabSelected="1" topLeftCell="B1" workbookViewId="0">
      <selection activeCell="B87" sqref="B87"/>
    </sheetView>
  </sheetViews>
  <sheetFormatPr baseColWidth="10" defaultColWidth="8.83203125" defaultRowHeight="13" x14ac:dyDescent="0.15"/>
  <cols>
    <col min="1" max="1" width="7.5" style="30" hidden="1" customWidth="1"/>
    <col min="2" max="3" width="7.5" style="30" customWidth="1"/>
    <col min="4" max="4" width="41.83203125" style="30" customWidth="1"/>
    <col min="5" max="16384" width="8.83203125" style="30"/>
  </cols>
  <sheetData>
    <row r="1" spans="1:6" x14ac:dyDescent="0.15">
      <c r="A1" s="31"/>
      <c r="B1" s="32" t="s">
        <v>168</v>
      </c>
      <c r="C1" s="32"/>
      <c r="D1" s="33"/>
      <c r="E1" s="34"/>
      <c r="F1" s="31"/>
    </row>
    <row r="2" spans="1:6" s="36" customFormat="1" ht="28" x14ac:dyDescent="0.15">
      <c r="A2" s="35" t="s">
        <v>169</v>
      </c>
      <c r="B2" s="35" t="s">
        <v>170</v>
      </c>
      <c r="C2" s="35" t="s">
        <v>171</v>
      </c>
      <c r="D2" s="35" t="s">
        <v>172</v>
      </c>
      <c r="E2" s="35" t="s">
        <v>392</v>
      </c>
      <c r="F2" s="35" t="s">
        <v>173</v>
      </c>
    </row>
    <row r="4" spans="1:6" x14ac:dyDescent="0.15">
      <c r="A4" s="37" t="s">
        <v>174</v>
      </c>
      <c r="B4" s="37">
        <v>4010</v>
      </c>
      <c r="C4" s="37"/>
      <c r="D4" s="30" t="s">
        <v>393</v>
      </c>
      <c r="E4" s="31" t="s">
        <v>175</v>
      </c>
      <c r="F4" s="31" t="s">
        <v>176</v>
      </c>
    </row>
    <row r="5" spans="1:6" x14ac:dyDescent="0.15">
      <c r="A5" s="37" t="s">
        <v>174</v>
      </c>
      <c r="B5" s="37">
        <v>4025</v>
      </c>
      <c r="C5" s="37"/>
      <c r="D5" s="30" t="s">
        <v>394</v>
      </c>
      <c r="E5" s="31" t="s">
        <v>175</v>
      </c>
      <c r="F5" s="31" t="s">
        <v>176</v>
      </c>
    </row>
    <row r="6" spans="1:6" x14ac:dyDescent="0.15">
      <c r="A6" s="37" t="s">
        <v>174</v>
      </c>
      <c r="B6" s="37" t="s">
        <v>177</v>
      </c>
      <c r="C6" s="37"/>
      <c r="D6" s="30" t="s">
        <v>395</v>
      </c>
      <c r="E6" s="31" t="s">
        <v>175</v>
      </c>
      <c r="F6" s="31" t="s">
        <v>176</v>
      </c>
    </row>
    <row r="7" spans="1:6" hidden="1" x14ac:dyDescent="0.15">
      <c r="A7" s="37" t="s">
        <v>174</v>
      </c>
      <c r="B7" s="37">
        <v>4015</v>
      </c>
      <c r="C7" s="37"/>
      <c r="D7" s="30" t="s">
        <v>178</v>
      </c>
      <c r="E7" s="31" t="s">
        <v>175</v>
      </c>
      <c r="F7" s="31" t="s">
        <v>179</v>
      </c>
    </row>
    <row r="8" spans="1:6" hidden="1" x14ac:dyDescent="0.15">
      <c r="A8" s="37" t="s">
        <v>174</v>
      </c>
      <c r="B8" s="37">
        <v>4020</v>
      </c>
      <c r="C8" s="37"/>
      <c r="D8" s="30" t="s">
        <v>180</v>
      </c>
      <c r="E8" s="31" t="s">
        <v>175</v>
      </c>
      <c r="F8" s="31" t="s">
        <v>179</v>
      </c>
    </row>
    <row r="9" spans="1:6" hidden="1" x14ac:dyDescent="0.15">
      <c r="A9" s="37" t="s">
        <v>174</v>
      </c>
      <c r="B9" s="37">
        <v>4033</v>
      </c>
      <c r="C9" s="37"/>
      <c r="D9" s="30" t="s">
        <v>181</v>
      </c>
      <c r="E9" s="31" t="s">
        <v>175</v>
      </c>
      <c r="F9" s="31" t="s">
        <v>179</v>
      </c>
    </row>
    <row r="10" spans="1:6" hidden="1" x14ac:dyDescent="0.15">
      <c r="A10" s="37" t="s">
        <v>174</v>
      </c>
      <c r="B10" s="37">
        <v>4034</v>
      </c>
      <c r="C10" s="37"/>
      <c r="D10" s="30" t="s">
        <v>182</v>
      </c>
      <c r="E10" s="31" t="s">
        <v>175</v>
      </c>
      <c r="F10" s="31" t="s">
        <v>179</v>
      </c>
    </row>
    <row r="11" spans="1:6" hidden="1" x14ac:dyDescent="0.15">
      <c r="A11" s="37" t="s">
        <v>174</v>
      </c>
      <c r="B11" s="37">
        <v>4038</v>
      </c>
      <c r="C11" s="37"/>
      <c r="D11" s="30" t="s">
        <v>183</v>
      </c>
      <c r="E11" s="31" t="s">
        <v>175</v>
      </c>
      <c r="F11" s="31" t="s">
        <v>179</v>
      </c>
    </row>
    <row r="12" spans="1:6" hidden="1" x14ac:dyDescent="0.15">
      <c r="A12" s="37" t="s">
        <v>174</v>
      </c>
      <c r="B12" s="37">
        <v>4045</v>
      </c>
      <c r="C12" s="37"/>
      <c r="D12" s="30" t="s">
        <v>184</v>
      </c>
      <c r="E12" s="31" t="s">
        <v>175</v>
      </c>
      <c r="F12" s="31" t="s">
        <v>179</v>
      </c>
    </row>
    <row r="13" spans="1:6" hidden="1" x14ac:dyDescent="0.15">
      <c r="A13" s="37" t="s">
        <v>174</v>
      </c>
      <c r="B13" s="37">
        <v>4085</v>
      </c>
      <c r="C13" s="37"/>
      <c r="D13" s="30" t="s">
        <v>185</v>
      </c>
      <c r="E13" s="31" t="s">
        <v>175</v>
      </c>
      <c r="F13" s="31" t="s">
        <v>179</v>
      </c>
    </row>
    <row r="14" spans="1:6" hidden="1" x14ac:dyDescent="0.15">
      <c r="A14" s="37" t="s">
        <v>174</v>
      </c>
      <c r="B14" s="37">
        <v>4130</v>
      </c>
      <c r="C14" s="37"/>
      <c r="D14" s="30" t="s">
        <v>186</v>
      </c>
      <c r="E14" s="31" t="s">
        <v>175</v>
      </c>
      <c r="F14" s="31" t="s">
        <v>179</v>
      </c>
    </row>
    <row r="15" spans="1:6" hidden="1" x14ac:dyDescent="0.15">
      <c r="A15" s="37" t="s">
        <v>174</v>
      </c>
      <c r="B15" s="37">
        <v>4170</v>
      </c>
      <c r="C15" s="37"/>
      <c r="D15" s="30" t="s">
        <v>187</v>
      </c>
      <c r="E15" s="31" t="s">
        <v>175</v>
      </c>
      <c r="F15" s="31" t="s">
        <v>179</v>
      </c>
    </row>
    <row r="16" spans="1:6" hidden="1" x14ac:dyDescent="0.15">
      <c r="A16" s="37" t="s">
        <v>174</v>
      </c>
      <c r="B16" s="37">
        <v>4180</v>
      </c>
      <c r="C16" s="37"/>
      <c r="D16" s="30" t="s">
        <v>188</v>
      </c>
      <c r="E16" s="31" t="s">
        <v>175</v>
      </c>
      <c r="F16" s="31" t="s">
        <v>179</v>
      </c>
    </row>
    <row r="17" spans="1:6" x14ac:dyDescent="0.15">
      <c r="A17" s="37"/>
      <c r="B17" s="37"/>
      <c r="C17" s="37"/>
      <c r="E17" s="31"/>
      <c r="F17" s="31"/>
    </row>
    <row r="18" spans="1:6" x14ac:dyDescent="0.15">
      <c r="A18" s="37"/>
      <c r="B18" s="37"/>
      <c r="C18" s="37"/>
      <c r="E18" s="31"/>
      <c r="F18" s="31"/>
    </row>
    <row r="19" spans="1:6" x14ac:dyDescent="0.15">
      <c r="A19" s="37" t="s">
        <v>174</v>
      </c>
      <c r="B19" s="37">
        <v>5010</v>
      </c>
      <c r="C19" s="37"/>
      <c r="D19" s="38" t="s">
        <v>189</v>
      </c>
      <c r="E19" s="31" t="s">
        <v>190</v>
      </c>
      <c r="F19" s="31" t="s">
        <v>176</v>
      </c>
    </row>
    <row r="20" spans="1:6" x14ac:dyDescent="0.15">
      <c r="A20" s="37"/>
      <c r="B20" s="37"/>
      <c r="C20" s="37" t="s">
        <v>191</v>
      </c>
      <c r="D20" s="39" t="s">
        <v>192</v>
      </c>
      <c r="E20" s="31" t="s">
        <v>190</v>
      </c>
      <c r="F20" s="31" t="s">
        <v>176</v>
      </c>
    </row>
    <row r="21" spans="1:6" x14ac:dyDescent="0.15">
      <c r="A21" s="37"/>
      <c r="B21" s="37"/>
      <c r="C21" s="37" t="s">
        <v>193</v>
      </c>
      <c r="D21" s="39" t="s">
        <v>194</v>
      </c>
      <c r="E21" s="31" t="s">
        <v>190</v>
      </c>
      <c r="F21" s="31" t="s">
        <v>176</v>
      </c>
    </row>
    <row r="22" spans="1:6" x14ac:dyDescent="0.15">
      <c r="A22" s="37"/>
      <c r="B22" s="37"/>
      <c r="C22" s="37" t="s">
        <v>195</v>
      </c>
      <c r="D22" s="39" t="s">
        <v>196</v>
      </c>
      <c r="E22" s="31" t="s">
        <v>190</v>
      </c>
      <c r="F22" s="31" t="s">
        <v>176</v>
      </c>
    </row>
    <row r="23" spans="1:6" hidden="1" x14ac:dyDescent="0.15">
      <c r="A23" s="37"/>
      <c r="B23" s="37"/>
      <c r="C23" s="37"/>
      <c r="D23" s="39"/>
      <c r="E23" s="31" t="s">
        <v>190</v>
      </c>
      <c r="F23" s="31" t="s">
        <v>176</v>
      </c>
    </row>
    <row r="24" spans="1:6" hidden="1" x14ac:dyDescent="0.15">
      <c r="A24" s="37"/>
      <c r="B24" s="37"/>
      <c r="C24" s="37"/>
      <c r="D24" s="39"/>
      <c r="E24" s="31" t="s">
        <v>190</v>
      </c>
      <c r="F24" s="31" t="s">
        <v>176</v>
      </c>
    </row>
    <row r="25" spans="1:6" x14ac:dyDescent="0.15">
      <c r="A25" s="37" t="s">
        <v>174</v>
      </c>
      <c r="B25" s="37">
        <v>5025</v>
      </c>
      <c r="C25" s="37"/>
      <c r="D25" s="38" t="s">
        <v>197</v>
      </c>
      <c r="E25" s="31" t="s">
        <v>190</v>
      </c>
      <c r="F25" s="31" t="s">
        <v>176</v>
      </c>
    </row>
    <row r="26" spans="1:6" x14ac:dyDescent="0.15">
      <c r="A26" s="37"/>
      <c r="B26" s="37"/>
      <c r="C26" s="37" t="s">
        <v>198</v>
      </c>
      <c r="D26" s="39" t="s">
        <v>199</v>
      </c>
      <c r="E26" s="31" t="s">
        <v>190</v>
      </c>
      <c r="F26" s="31" t="s">
        <v>176</v>
      </c>
    </row>
    <row r="27" spans="1:6" x14ac:dyDescent="0.15">
      <c r="A27" s="37"/>
      <c r="B27" s="37"/>
      <c r="C27" s="37" t="s">
        <v>200</v>
      </c>
      <c r="D27" s="39" t="s">
        <v>201</v>
      </c>
      <c r="E27" s="31" t="s">
        <v>190</v>
      </c>
      <c r="F27" s="31" t="s">
        <v>176</v>
      </c>
    </row>
    <row r="28" spans="1:6" x14ac:dyDescent="0.15">
      <c r="A28" s="37"/>
      <c r="B28" s="37"/>
      <c r="C28" s="37" t="s">
        <v>202</v>
      </c>
      <c r="D28" s="39" t="s">
        <v>203</v>
      </c>
      <c r="E28" s="31" t="s">
        <v>190</v>
      </c>
      <c r="F28" s="31" t="s">
        <v>176</v>
      </c>
    </row>
    <row r="29" spans="1:6" x14ac:dyDescent="0.15">
      <c r="A29" s="37"/>
      <c r="B29" s="37"/>
      <c r="C29" s="37" t="s">
        <v>204</v>
      </c>
      <c r="D29" s="39" t="s">
        <v>205</v>
      </c>
      <c r="E29" s="31" t="s">
        <v>190</v>
      </c>
      <c r="F29" s="31" t="s">
        <v>176</v>
      </c>
    </row>
    <row r="30" spans="1:6" x14ac:dyDescent="0.15">
      <c r="A30" s="37"/>
      <c r="B30" s="37"/>
      <c r="C30" s="37" t="s">
        <v>206</v>
      </c>
      <c r="D30" s="39" t="s">
        <v>207</v>
      </c>
      <c r="E30" s="31" t="s">
        <v>190</v>
      </c>
      <c r="F30" s="31" t="s">
        <v>176</v>
      </c>
    </row>
    <row r="31" spans="1:6" x14ac:dyDescent="0.15">
      <c r="A31" s="37"/>
      <c r="B31" s="37"/>
      <c r="C31" s="37" t="s">
        <v>208</v>
      </c>
      <c r="D31" s="39" t="s">
        <v>209</v>
      </c>
      <c r="E31" s="31" t="s">
        <v>190</v>
      </c>
      <c r="F31" s="31" t="s">
        <v>176</v>
      </c>
    </row>
    <row r="32" spans="1:6" x14ac:dyDescent="0.15">
      <c r="A32" s="37"/>
      <c r="B32" s="37"/>
      <c r="C32" s="37" t="s">
        <v>210</v>
      </c>
      <c r="D32" s="39" t="s">
        <v>211</v>
      </c>
      <c r="E32" s="31" t="s">
        <v>190</v>
      </c>
      <c r="F32" s="31" t="s">
        <v>176</v>
      </c>
    </row>
    <row r="33" spans="1:6" x14ac:dyDescent="0.15">
      <c r="A33" s="37" t="s">
        <v>174</v>
      </c>
      <c r="B33" s="37" t="s">
        <v>212</v>
      </c>
      <c r="C33" s="37"/>
      <c r="D33" s="38" t="s">
        <v>213</v>
      </c>
      <c r="E33" s="31" t="s">
        <v>190</v>
      </c>
      <c r="F33" s="31" t="s">
        <v>176</v>
      </c>
    </row>
    <row r="34" spans="1:6" x14ac:dyDescent="0.15">
      <c r="A34" s="37"/>
      <c r="B34" s="37"/>
      <c r="C34" s="37" t="s">
        <v>214</v>
      </c>
      <c r="D34" s="39" t="s">
        <v>215</v>
      </c>
      <c r="E34" s="31" t="s">
        <v>190</v>
      </c>
      <c r="F34" s="31" t="s">
        <v>176</v>
      </c>
    </row>
    <row r="35" spans="1:6" x14ac:dyDescent="0.15">
      <c r="A35" s="37"/>
      <c r="B35" s="37"/>
      <c r="C35" s="37" t="s">
        <v>216</v>
      </c>
      <c r="D35" s="39" t="s">
        <v>217</v>
      </c>
      <c r="E35" s="31" t="s">
        <v>190</v>
      </c>
      <c r="F35" s="31" t="s">
        <v>176</v>
      </c>
    </row>
    <row r="36" spans="1:6" x14ac:dyDescent="0.15">
      <c r="A36" s="37"/>
      <c r="B36" s="37"/>
      <c r="C36" s="37" t="s">
        <v>218</v>
      </c>
      <c r="D36" s="39" t="s">
        <v>219</v>
      </c>
      <c r="E36" s="31" t="s">
        <v>190</v>
      </c>
      <c r="F36" s="31" t="s">
        <v>176</v>
      </c>
    </row>
    <row r="37" spans="1:6" x14ac:dyDescent="0.15">
      <c r="A37" s="37" t="s">
        <v>174</v>
      </c>
      <c r="B37" s="37" t="s">
        <v>220</v>
      </c>
      <c r="C37" s="37"/>
      <c r="D37" s="38" t="s">
        <v>221</v>
      </c>
      <c r="E37" s="31" t="s">
        <v>190</v>
      </c>
      <c r="F37" s="31" t="s">
        <v>176</v>
      </c>
    </row>
    <row r="38" spans="1:6" x14ac:dyDescent="0.15">
      <c r="A38" s="37"/>
      <c r="B38" s="37"/>
      <c r="C38" s="37" t="s">
        <v>222</v>
      </c>
      <c r="D38" s="39" t="s">
        <v>223</v>
      </c>
      <c r="E38" s="31" t="s">
        <v>190</v>
      </c>
      <c r="F38" s="31" t="s">
        <v>176</v>
      </c>
    </row>
    <row r="39" spans="1:6" x14ac:dyDescent="0.15">
      <c r="A39" s="37"/>
      <c r="B39" s="37"/>
      <c r="C39" s="37" t="s">
        <v>224</v>
      </c>
      <c r="D39" s="39" t="s">
        <v>225</v>
      </c>
      <c r="E39" s="31" t="s">
        <v>190</v>
      </c>
      <c r="F39" s="31" t="s">
        <v>176</v>
      </c>
    </row>
    <row r="40" spans="1:6" x14ac:dyDescent="0.15">
      <c r="A40" s="37"/>
      <c r="B40" s="37"/>
      <c r="C40" s="37" t="s">
        <v>226</v>
      </c>
      <c r="D40" s="39" t="s">
        <v>227</v>
      </c>
      <c r="E40" s="31" t="s">
        <v>190</v>
      </c>
      <c r="F40" s="31" t="s">
        <v>176</v>
      </c>
    </row>
    <row r="41" spans="1:6" x14ac:dyDescent="0.15">
      <c r="A41" s="37"/>
      <c r="B41" s="37"/>
      <c r="C41" s="37" t="s">
        <v>228</v>
      </c>
      <c r="D41" s="39" t="s">
        <v>229</v>
      </c>
      <c r="E41" s="31" t="s">
        <v>190</v>
      </c>
      <c r="F41" s="31" t="s">
        <v>176</v>
      </c>
    </row>
    <row r="42" spans="1:6" x14ac:dyDescent="0.15">
      <c r="A42" s="37" t="s">
        <v>174</v>
      </c>
      <c r="B42" s="37" t="s">
        <v>230</v>
      </c>
      <c r="C42" s="37"/>
      <c r="D42" s="38" t="s">
        <v>231</v>
      </c>
      <c r="E42" s="31" t="s">
        <v>190</v>
      </c>
      <c r="F42" s="31" t="s">
        <v>176</v>
      </c>
    </row>
    <row r="43" spans="1:6" x14ac:dyDescent="0.15">
      <c r="A43" s="37"/>
      <c r="B43" s="37"/>
      <c r="C43" s="37" t="s">
        <v>232</v>
      </c>
      <c r="D43" s="39" t="s">
        <v>233</v>
      </c>
      <c r="E43" s="31" t="s">
        <v>190</v>
      </c>
      <c r="F43" s="31" t="s">
        <v>176</v>
      </c>
    </row>
    <row r="44" spans="1:6" x14ac:dyDescent="0.15">
      <c r="A44" s="37"/>
      <c r="B44" s="37"/>
      <c r="C44" s="37" t="s">
        <v>234</v>
      </c>
      <c r="D44" s="39" t="s">
        <v>235</v>
      </c>
      <c r="E44" s="31" t="s">
        <v>190</v>
      </c>
      <c r="F44" s="31" t="s">
        <v>176</v>
      </c>
    </row>
    <row r="45" spans="1:6" x14ac:dyDescent="0.15">
      <c r="A45" s="37"/>
      <c r="B45" s="37"/>
      <c r="C45" s="37" t="s">
        <v>236</v>
      </c>
      <c r="D45" s="39" t="s">
        <v>237</v>
      </c>
      <c r="E45" s="31" t="s">
        <v>190</v>
      </c>
      <c r="F45" s="31" t="s">
        <v>176</v>
      </c>
    </row>
    <row r="46" spans="1:6" x14ac:dyDescent="0.15">
      <c r="A46" s="37" t="s">
        <v>174</v>
      </c>
      <c r="B46" s="37" t="s">
        <v>238</v>
      </c>
      <c r="C46" s="37"/>
      <c r="D46" s="38" t="s">
        <v>239</v>
      </c>
      <c r="E46" s="31" t="s">
        <v>190</v>
      </c>
      <c r="F46" s="31" t="s">
        <v>176</v>
      </c>
    </row>
    <row r="47" spans="1:6" x14ac:dyDescent="0.15">
      <c r="A47" s="37"/>
      <c r="B47" s="37"/>
      <c r="C47" s="37" t="s">
        <v>240</v>
      </c>
      <c r="D47" s="39" t="s">
        <v>235</v>
      </c>
      <c r="E47" s="31" t="s">
        <v>190</v>
      </c>
      <c r="F47" s="31" t="s">
        <v>176</v>
      </c>
    </row>
    <row r="48" spans="1:6" x14ac:dyDescent="0.15">
      <c r="A48" s="37"/>
      <c r="B48" s="37"/>
      <c r="C48" s="37" t="s">
        <v>241</v>
      </c>
      <c r="D48" s="39" t="s">
        <v>242</v>
      </c>
      <c r="E48" s="31" t="s">
        <v>190</v>
      </c>
      <c r="F48" s="31" t="s">
        <v>176</v>
      </c>
    </row>
    <row r="49" spans="1:6" x14ac:dyDescent="0.15">
      <c r="A49" s="37"/>
      <c r="B49" s="37"/>
      <c r="C49" s="37" t="s">
        <v>243</v>
      </c>
      <c r="D49" s="39" t="s">
        <v>244</v>
      </c>
      <c r="E49" s="31" t="s">
        <v>190</v>
      </c>
      <c r="F49" s="31" t="s">
        <v>176</v>
      </c>
    </row>
    <row r="50" spans="1:6" x14ac:dyDescent="0.15">
      <c r="A50" s="37" t="s">
        <v>174</v>
      </c>
      <c r="B50" s="37" t="s">
        <v>245</v>
      </c>
      <c r="C50" s="37"/>
      <c r="D50" s="38" t="s">
        <v>246</v>
      </c>
      <c r="E50" s="31" t="s">
        <v>190</v>
      </c>
      <c r="F50" s="31" t="s">
        <v>176</v>
      </c>
    </row>
    <row r="51" spans="1:6" x14ac:dyDescent="0.15">
      <c r="A51" s="37"/>
      <c r="B51" s="37"/>
      <c r="C51" s="37" t="s">
        <v>247</v>
      </c>
      <c r="D51" s="39" t="s">
        <v>248</v>
      </c>
      <c r="E51" s="31" t="s">
        <v>190</v>
      </c>
      <c r="F51" s="31" t="s">
        <v>176</v>
      </c>
    </row>
    <row r="52" spans="1:6" x14ac:dyDescent="0.15">
      <c r="A52" s="37"/>
      <c r="B52" s="37"/>
      <c r="C52" s="37" t="s">
        <v>249</v>
      </c>
      <c r="D52" s="39" t="s">
        <v>250</v>
      </c>
      <c r="E52" s="31" t="s">
        <v>190</v>
      </c>
      <c r="F52" s="31" t="s">
        <v>176</v>
      </c>
    </row>
    <row r="53" spans="1:6" x14ac:dyDescent="0.15">
      <c r="A53" s="37"/>
      <c r="B53" s="37" t="s">
        <v>251</v>
      </c>
      <c r="C53" s="37"/>
      <c r="D53" s="38" t="s">
        <v>252</v>
      </c>
      <c r="E53" s="31" t="s">
        <v>190</v>
      </c>
      <c r="F53" s="31" t="s">
        <v>176</v>
      </c>
    </row>
    <row r="54" spans="1:6" x14ac:dyDescent="0.15">
      <c r="A54" s="37"/>
      <c r="B54" s="37"/>
      <c r="C54" s="37" t="s">
        <v>253</v>
      </c>
      <c r="D54" s="39" t="s">
        <v>254</v>
      </c>
      <c r="E54" s="31" t="s">
        <v>190</v>
      </c>
      <c r="F54" s="31" t="s">
        <v>176</v>
      </c>
    </row>
    <row r="55" spans="1:6" x14ac:dyDescent="0.15">
      <c r="A55" s="37"/>
      <c r="B55" s="37"/>
      <c r="C55" s="37" t="s">
        <v>255</v>
      </c>
      <c r="D55" s="39" t="s">
        <v>256</v>
      </c>
      <c r="E55" s="31" t="s">
        <v>190</v>
      </c>
      <c r="F55" s="31" t="s">
        <v>176</v>
      </c>
    </row>
    <row r="56" spans="1:6" x14ac:dyDescent="0.15">
      <c r="A56" s="37"/>
      <c r="B56" s="37"/>
      <c r="C56" s="37" t="s">
        <v>257</v>
      </c>
      <c r="D56" s="39" t="s">
        <v>258</v>
      </c>
      <c r="E56" s="31" t="s">
        <v>190</v>
      </c>
      <c r="F56" s="31" t="s">
        <v>176</v>
      </c>
    </row>
    <row r="57" spans="1:6" x14ac:dyDescent="0.15">
      <c r="A57" s="37"/>
      <c r="B57" s="37"/>
      <c r="C57" s="37" t="s">
        <v>259</v>
      </c>
      <c r="D57" s="39" t="s">
        <v>260</v>
      </c>
      <c r="E57" s="31" t="s">
        <v>190</v>
      </c>
      <c r="F57" s="31" t="s">
        <v>176</v>
      </c>
    </row>
    <row r="58" spans="1:6" x14ac:dyDescent="0.15">
      <c r="A58" s="37"/>
      <c r="B58" s="37"/>
      <c r="C58" s="37" t="s">
        <v>261</v>
      </c>
      <c r="D58" s="39" t="s">
        <v>262</v>
      </c>
      <c r="E58" s="31" t="s">
        <v>190</v>
      </c>
      <c r="F58" s="31" t="s">
        <v>176</v>
      </c>
    </row>
    <row r="59" spans="1:6" x14ac:dyDescent="0.15">
      <c r="A59" s="37"/>
      <c r="B59" s="37"/>
      <c r="C59" s="37" t="s">
        <v>263</v>
      </c>
      <c r="D59" s="39" t="s">
        <v>264</v>
      </c>
      <c r="E59" s="31" t="s">
        <v>190</v>
      </c>
      <c r="F59" s="31" t="s">
        <v>176</v>
      </c>
    </row>
    <row r="60" spans="1:6" x14ac:dyDescent="0.15">
      <c r="A60" s="37"/>
      <c r="B60" s="37"/>
      <c r="C60" s="37" t="s">
        <v>265</v>
      </c>
      <c r="D60" s="39" t="s">
        <v>266</v>
      </c>
      <c r="E60" s="31" t="s">
        <v>190</v>
      </c>
      <c r="F60" s="31" t="s">
        <v>176</v>
      </c>
    </row>
    <row r="61" spans="1:6" x14ac:dyDescent="0.15">
      <c r="A61" s="37"/>
      <c r="B61" s="37" t="s">
        <v>267</v>
      </c>
      <c r="C61" s="37"/>
      <c r="D61" s="38" t="s">
        <v>268</v>
      </c>
      <c r="E61" s="31" t="s">
        <v>190</v>
      </c>
      <c r="F61" s="31" t="s">
        <v>176</v>
      </c>
    </row>
    <row r="62" spans="1:6" x14ac:dyDescent="0.15">
      <c r="A62" s="37"/>
      <c r="B62" s="37"/>
      <c r="C62" s="37" t="s">
        <v>269</v>
      </c>
      <c r="D62" s="39" t="s">
        <v>270</v>
      </c>
      <c r="E62" s="31" t="s">
        <v>190</v>
      </c>
      <c r="F62" s="31" t="s">
        <v>176</v>
      </c>
    </row>
    <row r="63" spans="1:6" x14ac:dyDescent="0.15">
      <c r="A63" s="37"/>
      <c r="B63" s="37"/>
      <c r="C63" s="37" t="s">
        <v>271</v>
      </c>
      <c r="D63" s="39" t="s">
        <v>272</v>
      </c>
      <c r="E63" s="31" t="s">
        <v>190</v>
      </c>
      <c r="F63" s="31" t="s">
        <v>176</v>
      </c>
    </row>
    <row r="64" spans="1:6" x14ac:dyDescent="0.15">
      <c r="A64" s="37"/>
      <c r="B64" s="37"/>
      <c r="C64" s="37" t="s">
        <v>273</v>
      </c>
      <c r="D64" s="39" t="s">
        <v>274</v>
      </c>
      <c r="E64" s="31" t="s">
        <v>190</v>
      </c>
      <c r="F64" s="31" t="s">
        <v>176</v>
      </c>
    </row>
    <row r="65" spans="1:6" x14ac:dyDescent="0.15">
      <c r="A65" s="37"/>
      <c r="B65" s="37"/>
      <c r="C65" s="37" t="s">
        <v>275</v>
      </c>
      <c r="D65" s="39" t="s">
        <v>276</v>
      </c>
      <c r="E65" s="31" t="s">
        <v>190</v>
      </c>
      <c r="F65" s="31" t="s">
        <v>176</v>
      </c>
    </row>
    <row r="66" spans="1:6" x14ac:dyDescent="0.15">
      <c r="A66" s="37"/>
      <c r="B66" s="37"/>
      <c r="C66" s="37" t="s">
        <v>277</v>
      </c>
      <c r="D66" s="39" t="s">
        <v>278</v>
      </c>
      <c r="E66" s="31" t="s">
        <v>190</v>
      </c>
      <c r="F66" s="31" t="s">
        <v>176</v>
      </c>
    </row>
    <row r="67" spans="1:6" x14ac:dyDescent="0.15">
      <c r="A67" s="37"/>
      <c r="B67" s="37"/>
      <c r="C67" s="37" t="s">
        <v>279</v>
      </c>
      <c r="D67" s="39" t="s">
        <v>280</v>
      </c>
      <c r="E67" s="31" t="s">
        <v>190</v>
      </c>
      <c r="F67" s="31" t="s">
        <v>176</v>
      </c>
    </row>
    <row r="68" spans="1:6" x14ac:dyDescent="0.15">
      <c r="A68" s="37"/>
      <c r="B68" s="37"/>
      <c r="C68" s="37" t="s">
        <v>281</v>
      </c>
      <c r="D68" s="39" t="s">
        <v>282</v>
      </c>
      <c r="E68" s="31" t="s">
        <v>190</v>
      </c>
      <c r="F68" s="31" t="s">
        <v>176</v>
      </c>
    </row>
    <row r="69" spans="1:6" x14ac:dyDescent="0.15">
      <c r="A69" s="37"/>
      <c r="B69" s="37" t="s">
        <v>283</v>
      </c>
      <c r="C69" s="37"/>
      <c r="D69" s="38" t="s">
        <v>284</v>
      </c>
      <c r="E69" s="31" t="s">
        <v>190</v>
      </c>
      <c r="F69" s="31" t="s">
        <v>176</v>
      </c>
    </row>
    <row r="70" spans="1:6" x14ac:dyDescent="0.15">
      <c r="A70" s="37"/>
      <c r="B70" s="37"/>
      <c r="C70" s="37" t="s">
        <v>285</v>
      </c>
      <c r="D70" s="39" t="s">
        <v>286</v>
      </c>
      <c r="E70" s="31" t="s">
        <v>190</v>
      </c>
      <c r="F70" s="31" t="s">
        <v>176</v>
      </c>
    </row>
    <row r="71" spans="1:6" x14ac:dyDescent="0.15">
      <c r="A71" s="37"/>
      <c r="B71" s="37"/>
      <c r="C71" s="37" t="s">
        <v>287</v>
      </c>
      <c r="D71" s="39" t="s">
        <v>288</v>
      </c>
      <c r="E71" s="31" t="s">
        <v>190</v>
      </c>
      <c r="F71" s="31" t="s">
        <v>176</v>
      </c>
    </row>
    <row r="72" spans="1:6" x14ac:dyDescent="0.15">
      <c r="A72" s="37"/>
      <c r="B72" s="37"/>
      <c r="C72" s="37" t="s">
        <v>289</v>
      </c>
      <c r="D72" s="39" t="s">
        <v>290</v>
      </c>
      <c r="E72" s="31" t="s">
        <v>190</v>
      </c>
      <c r="F72" s="31" t="s">
        <v>176</v>
      </c>
    </row>
    <row r="73" spans="1:6" x14ac:dyDescent="0.15">
      <c r="A73" s="37"/>
      <c r="B73" s="37"/>
      <c r="C73" s="37" t="s">
        <v>291</v>
      </c>
      <c r="D73" s="39" t="s">
        <v>292</v>
      </c>
      <c r="E73" s="31" t="s">
        <v>190</v>
      </c>
      <c r="F73" s="31" t="s">
        <v>176</v>
      </c>
    </row>
    <row r="74" spans="1:6" x14ac:dyDescent="0.15">
      <c r="A74" s="37"/>
      <c r="B74" s="37"/>
      <c r="C74" s="37" t="s">
        <v>293</v>
      </c>
      <c r="D74" s="39" t="s">
        <v>294</v>
      </c>
      <c r="E74" s="31" t="s">
        <v>190</v>
      </c>
      <c r="F74" s="31" t="s">
        <v>176</v>
      </c>
    </row>
    <row r="75" spans="1:6" x14ac:dyDescent="0.15">
      <c r="A75" s="37"/>
      <c r="B75" s="37"/>
      <c r="C75" s="37" t="s">
        <v>295</v>
      </c>
      <c r="D75" s="39" t="s">
        <v>296</v>
      </c>
      <c r="E75" s="31" t="s">
        <v>190</v>
      </c>
      <c r="F75" s="31" t="s">
        <v>176</v>
      </c>
    </row>
    <row r="76" spans="1:6" x14ac:dyDescent="0.15">
      <c r="A76" s="37"/>
      <c r="B76" s="37"/>
      <c r="C76" s="37" t="s">
        <v>297</v>
      </c>
      <c r="D76" s="39" t="s">
        <v>298</v>
      </c>
      <c r="E76" s="31" t="s">
        <v>190</v>
      </c>
      <c r="F76" s="31" t="s">
        <v>176</v>
      </c>
    </row>
    <row r="77" spans="1:6" x14ac:dyDescent="0.15">
      <c r="A77" s="37"/>
      <c r="B77" s="37" t="s">
        <v>299</v>
      </c>
      <c r="C77" s="37"/>
      <c r="D77" s="38" t="s">
        <v>300</v>
      </c>
      <c r="E77" s="31" t="s">
        <v>190</v>
      </c>
      <c r="F77" s="31" t="s">
        <v>176</v>
      </c>
    </row>
    <row r="78" spans="1:6" x14ac:dyDescent="0.15">
      <c r="A78" s="37"/>
      <c r="B78" s="37"/>
      <c r="C78" s="37" t="s">
        <v>301</v>
      </c>
      <c r="D78" s="39" t="s">
        <v>302</v>
      </c>
      <c r="E78" s="31" t="s">
        <v>190</v>
      </c>
      <c r="F78" s="31" t="s">
        <v>176</v>
      </c>
    </row>
    <row r="79" spans="1:6" x14ac:dyDescent="0.15">
      <c r="A79" s="37"/>
      <c r="B79" s="37"/>
      <c r="C79" s="37" t="s">
        <v>303</v>
      </c>
      <c r="D79" s="39" t="s">
        <v>304</v>
      </c>
      <c r="E79" s="31" t="s">
        <v>190</v>
      </c>
      <c r="F79" s="31" t="s">
        <v>176</v>
      </c>
    </row>
    <row r="80" spans="1:6" x14ac:dyDescent="0.15">
      <c r="A80" s="37"/>
      <c r="B80" s="37"/>
      <c r="C80" s="37" t="s">
        <v>305</v>
      </c>
      <c r="D80" s="39" t="s">
        <v>306</v>
      </c>
      <c r="E80" s="31" t="s">
        <v>190</v>
      </c>
      <c r="F80" s="31" t="s">
        <v>176</v>
      </c>
    </row>
    <row r="81" spans="1:6" x14ac:dyDescent="0.15">
      <c r="A81" s="37"/>
      <c r="B81" s="37"/>
      <c r="C81" s="37" t="s">
        <v>307</v>
      </c>
      <c r="D81" s="39" t="s">
        <v>308</v>
      </c>
      <c r="E81" s="31" t="s">
        <v>190</v>
      </c>
      <c r="F81" s="31" t="s">
        <v>176</v>
      </c>
    </row>
    <row r="82" spans="1:6" x14ac:dyDescent="0.15">
      <c r="A82" s="37"/>
      <c r="B82" s="37" t="s">
        <v>309</v>
      </c>
      <c r="C82" s="37"/>
      <c r="D82" s="38" t="s">
        <v>310</v>
      </c>
      <c r="E82" s="31" t="s">
        <v>190</v>
      </c>
      <c r="F82" s="31" t="s">
        <v>176</v>
      </c>
    </row>
    <row r="83" spans="1:6" x14ac:dyDescent="0.15">
      <c r="A83" s="37"/>
      <c r="B83" s="37"/>
      <c r="C83" s="37" t="s">
        <v>311</v>
      </c>
      <c r="D83" s="39" t="s">
        <v>312</v>
      </c>
      <c r="E83" s="31" t="s">
        <v>190</v>
      </c>
      <c r="F83" s="31" t="s">
        <v>176</v>
      </c>
    </row>
    <row r="84" spans="1:6" x14ac:dyDescent="0.15">
      <c r="A84" s="37"/>
      <c r="B84" s="37"/>
      <c r="C84" s="37" t="s">
        <v>313</v>
      </c>
      <c r="D84" s="39" t="s">
        <v>92</v>
      </c>
      <c r="E84" s="31" t="s">
        <v>190</v>
      </c>
      <c r="F84" s="31" t="s">
        <v>176</v>
      </c>
    </row>
    <row r="85" spans="1:6" x14ac:dyDescent="0.15">
      <c r="A85" s="37"/>
      <c r="B85" s="37" t="s">
        <v>314</v>
      </c>
      <c r="C85" s="37"/>
      <c r="D85" s="38" t="s">
        <v>315</v>
      </c>
      <c r="E85" s="31" t="s">
        <v>190</v>
      </c>
      <c r="F85" s="31" t="s">
        <v>176</v>
      </c>
    </row>
    <row r="86" spans="1:6" x14ac:dyDescent="0.15">
      <c r="A86" s="37"/>
      <c r="B86" s="37" t="s">
        <v>316</v>
      </c>
      <c r="C86" s="37"/>
      <c r="D86" s="38" t="s">
        <v>317</v>
      </c>
      <c r="E86" s="31" t="s">
        <v>190</v>
      </c>
      <c r="F86" s="31" t="s">
        <v>176</v>
      </c>
    </row>
    <row r="87" spans="1:6" x14ac:dyDescent="0.15">
      <c r="A87" s="37"/>
      <c r="B87" s="37"/>
      <c r="C87" s="37"/>
      <c r="E87" s="31"/>
      <c r="F87" s="31"/>
    </row>
    <row r="88" spans="1:6" x14ac:dyDescent="0.15">
      <c r="A88" s="37"/>
      <c r="B88" s="37"/>
      <c r="C88" s="37"/>
      <c r="E88" s="31"/>
      <c r="F88" s="31"/>
    </row>
    <row r="89" spans="1:6" x14ac:dyDescent="0.15">
      <c r="A89" s="37"/>
      <c r="B89" s="37"/>
      <c r="C89" s="37"/>
      <c r="E89" s="31"/>
      <c r="F89" s="31"/>
    </row>
    <row r="90" spans="1:6" x14ac:dyDescent="0.15">
      <c r="A90" s="37"/>
      <c r="B90" s="37"/>
      <c r="C90" s="37"/>
      <c r="E90" s="31"/>
      <c r="F90" s="31"/>
    </row>
    <row r="91" spans="1:6" x14ac:dyDescent="0.15">
      <c r="A91" s="37" t="s">
        <v>174</v>
      </c>
      <c r="B91" s="37">
        <v>5110</v>
      </c>
      <c r="C91" s="37"/>
      <c r="D91" s="30" t="s">
        <v>318</v>
      </c>
      <c r="E91" s="31" t="s">
        <v>190</v>
      </c>
      <c r="F91" s="31" t="s">
        <v>176</v>
      </c>
    </row>
    <row r="92" spans="1:6" x14ac:dyDescent="0.15">
      <c r="A92" s="37" t="s">
        <v>174</v>
      </c>
      <c r="B92" s="37">
        <v>5115</v>
      </c>
      <c r="C92" s="37"/>
      <c r="D92" s="30" t="s">
        <v>319</v>
      </c>
      <c r="E92" s="31" t="s">
        <v>190</v>
      </c>
      <c r="F92" s="31" t="s">
        <v>176</v>
      </c>
    </row>
    <row r="93" spans="1:6" x14ac:dyDescent="0.15">
      <c r="A93" s="37" t="s">
        <v>174</v>
      </c>
      <c r="B93" s="37">
        <v>5116</v>
      </c>
      <c r="C93" s="37"/>
      <c r="D93" s="30" t="s">
        <v>320</v>
      </c>
      <c r="E93" s="31" t="s">
        <v>190</v>
      </c>
      <c r="F93" s="31" t="s">
        <v>176</v>
      </c>
    </row>
    <row r="94" spans="1:6" x14ac:dyDescent="0.15">
      <c r="A94" s="37" t="s">
        <v>174</v>
      </c>
      <c r="B94" s="37">
        <v>5118</v>
      </c>
      <c r="C94" s="37"/>
      <c r="D94" s="30" t="s">
        <v>321</v>
      </c>
      <c r="E94" s="31" t="s">
        <v>190</v>
      </c>
      <c r="F94" s="31" t="s">
        <v>176</v>
      </c>
    </row>
    <row r="95" spans="1:6" x14ac:dyDescent="0.15">
      <c r="A95" s="37" t="s">
        <v>174</v>
      </c>
      <c r="B95" s="37">
        <v>5119</v>
      </c>
      <c r="C95" s="37"/>
      <c r="D95" s="30" t="s">
        <v>322</v>
      </c>
      <c r="E95" s="31" t="s">
        <v>190</v>
      </c>
      <c r="F95" s="31" t="s">
        <v>176</v>
      </c>
    </row>
    <row r="96" spans="1:6" x14ac:dyDescent="0.15">
      <c r="A96" s="37" t="s">
        <v>174</v>
      </c>
      <c r="B96" s="37">
        <v>5120</v>
      </c>
      <c r="C96" s="37"/>
      <c r="D96" s="30" t="s">
        <v>323</v>
      </c>
      <c r="E96" s="31" t="s">
        <v>190</v>
      </c>
      <c r="F96" s="31" t="s">
        <v>176</v>
      </c>
    </row>
    <row r="97" spans="1:6" x14ac:dyDescent="0.15">
      <c r="A97" s="37" t="s">
        <v>174</v>
      </c>
      <c r="B97" s="37">
        <v>5121</v>
      </c>
      <c r="C97" s="37"/>
      <c r="D97" s="30" t="s">
        <v>324</v>
      </c>
      <c r="E97" s="31" t="s">
        <v>190</v>
      </c>
      <c r="F97" s="31" t="s">
        <v>176</v>
      </c>
    </row>
    <row r="98" spans="1:6" x14ac:dyDescent="0.15">
      <c r="A98" s="37" t="s">
        <v>174</v>
      </c>
      <c r="B98" s="37">
        <v>5130</v>
      </c>
      <c r="C98" s="37"/>
      <c r="D98" s="30" t="s">
        <v>325</v>
      </c>
      <c r="E98" s="31" t="s">
        <v>190</v>
      </c>
      <c r="F98" s="31" t="s">
        <v>176</v>
      </c>
    </row>
    <row r="99" spans="1:6" x14ac:dyDescent="0.15">
      <c r="A99" s="37" t="s">
        <v>174</v>
      </c>
      <c r="B99" s="37">
        <v>5145</v>
      </c>
      <c r="C99" s="37"/>
      <c r="D99" s="30" t="s">
        <v>326</v>
      </c>
      <c r="E99" s="31" t="s">
        <v>190</v>
      </c>
      <c r="F99" s="31" t="s">
        <v>176</v>
      </c>
    </row>
    <row r="100" spans="1:6" x14ac:dyDescent="0.15">
      <c r="A100" s="37" t="s">
        <v>174</v>
      </c>
      <c r="B100" s="37">
        <v>5150</v>
      </c>
      <c r="C100" s="37"/>
      <c r="D100" s="30" t="s">
        <v>327</v>
      </c>
      <c r="E100" s="31" t="s">
        <v>190</v>
      </c>
      <c r="F100" s="31" t="s">
        <v>176</v>
      </c>
    </row>
    <row r="101" spans="1:6" x14ac:dyDescent="0.15">
      <c r="A101" s="37" t="s">
        <v>174</v>
      </c>
      <c r="B101" s="37">
        <v>5151</v>
      </c>
      <c r="C101" s="37"/>
      <c r="D101" s="30" t="s">
        <v>328</v>
      </c>
      <c r="E101" s="31" t="s">
        <v>190</v>
      </c>
      <c r="F101" s="31" t="s">
        <v>176</v>
      </c>
    </row>
    <row r="102" spans="1:6" x14ac:dyDescent="0.15">
      <c r="A102" s="37" t="s">
        <v>174</v>
      </c>
      <c r="B102" s="37">
        <v>5152</v>
      </c>
      <c r="C102" s="37"/>
      <c r="D102" s="30" t="s">
        <v>329</v>
      </c>
      <c r="E102" s="31" t="s">
        <v>190</v>
      </c>
      <c r="F102" s="31" t="s">
        <v>176</v>
      </c>
    </row>
    <row r="103" spans="1:6" x14ac:dyDescent="0.15">
      <c r="A103" s="37" t="s">
        <v>174</v>
      </c>
      <c r="B103" s="37">
        <v>5153</v>
      </c>
      <c r="C103" s="37"/>
      <c r="D103" s="30" t="s">
        <v>330</v>
      </c>
      <c r="E103" s="31" t="s">
        <v>190</v>
      </c>
      <c r="F103" s="31" t="s">
        <v>176</v>
      </c>
    </row>
    <row r="104" spans="1:6" x14ac:dyDescent="0.15">
      <c r="A104" s="37" t="s">
        <v>174</v>
      </c>
      <c r="B104" s="37">
        <v>5154</v>
      </c>
      <c r="C104" s="37"/>
      <c r="D104" s="30" t="s">
        <v>331</v>
      </c>
      <c r="E104" s="31" t="s">
        <v>190</v>
      </c>
      <c r="F104" s="31" t="s">
        <v>176</v>
      </c>
    </row>
    <row r="105" spans="1:6" x14ac:dyDescent="0.15">
      <c r="A105" s="37" t="s">
        <v>174</v>
      </c>
      <c r="B105" s="37">
        <v>5155</v>
      </c>
      <c r="C105" s="37"/>
      <c r="D105" s="30" t="s">
        <v>332</v>
      </c>
      <c r="E105" s="31" t="s">
        <v>190</v>
      </c>
      <c r="F105" s="31" t="s">
        <v>176</v>
      </c>
    </row>
    <row r="106" spans="1:6" x14ac:dyDescent="0.15">
      <c r="A106" s="37" t="s">
        <v>174</v>
      </c>
      <c r="B106" s="37">
        <v>5156</v>
      </c>
      <c r="C106" s="37"/>
      <c r="D106" s="30" t="s">
        <v>333</v>
      </c>
      <c r="E106" s="31" t="s">
        <v>190</v>
      </c>
      <c r="F106" s="31" t="s">
        <v>176</v>
      </c>
    </row>
    <row r="107" spans="1:6" x14ac:dyDescent="0.15">
      <c r="A107" s="37" t="s">
        <v>174</v>
      </c>
      <c r="B107" s="37">
        <v>5160</v>
      </c>
      <c r="C107" s="37"/>
      <c r="D107" s="30" t="s">
        <v>334</v>
      </c>
      <c r="E107" s="31" t="s">
        <v>190</v>
      </c>
      <c r="F107" s="31" t="s">
        <v>176</v>
      </c>
    </row>
    <row r="108" spans="1:6" x14ac:dyDescent="0.15">
      <c r="A108" s="37" t="s">
        <v>174</v>
      </c>
      <c r="B108" s="37">
        <v>5162</v>
      </c>
      <c r="C108" s="37"/>
      <c r="D108" s="30" t="s">
        <v>335</v>
      </c>
      <c r="E108" s="31" t="s">
        <v>190</v>
      </c>
      <c r="F108" s="31" t="s">
        <v>176</v>
      </c>
    </row>
    <row r="109" spans="1:6" x14ac:dyDescent="0.15">
      <c r="A109" s="37" t="s">
        <v>174</v>
      </c>
      <c r="B109" s="37">
        <v>5164</v>
      </c>
      <c r="C109" s="37"/>
      <c r="D109" s="30" t="s">
        <v>336</v>
      </c>
      <c r="E109" s="31" t="s">
        <v>190</v>
      </c>
      <c r="F109" s="31" t="s">
        <v>176</v>
      </c>
    </row>
    <row r="110" spans="1:6" x14ac:dyDescent="0.15">
      <c r="A110" s="37" t="s">
        <v>174</v>
      </c>
      <c r="B110" s="37">
        <v>5165</v>
      </c>
      <c r="C110" s="37"/>
      <c r="D110" s="30" t="s">
        <v>337</v>
      </c>
      <c r="E110" s="31" t="s">
        <v>190</v>
      </c>
      <c r="F110" s="31" t="s">
        <v>176</v>
      </c>
    </row>
    <row r="111" spans="1:6" x14ac:dyDescent="0.15">
      <c r="A111" s="37" t="s">
        <v>174</v>
      </c>
      <c r="B111" s="37">
        <v>5200</v>
      </c>
      <c r="C111" s="37"/>
      <c r="D111" s="30" t="s">
        <v>338</v>
      </c>
      <c r="E111" s="31" t="s">
        <v>190</v>
      </c>
      <c r="F111" s="31" t="s">
        <v>176</v>
      </c>
    </row>
    <row r="112" spans="1:6" x14ac:dyDescent="0.15">
      <c r="A112" s="37" t="s">
        <v>174</v>
      </c>
      <c r="B112" s="37">
        <v>5210</v>
      </c>
      <c r="C112" s="37"/>
      <c r="D112" s="30" t="s">
        <v>339</v>
      </c>
      <c r="E112" s="31" t="s">
        <v>190</v>
      </c>
      <c r="F112" s="31" t="s">
        <v>176</v>
      </c>
    </row>
    <row r="113" spans="1:6" x14ac:dyDescent="0.15">
      <c r="A113" s="37" t="s">
        <v>174</v>
      </c>
      <c r="B113" s="37">
        <v>5220</v>
      </c>
      <c r="C113" s="37"/>
      <c r="D113" s="30" t="s">
        <v>340</v>
      </c>
      <c r="E113" s="31" t="s">
        <v>190</v>
      </c>
      <c r="F113" s="31" t="s">
        <v>176</v>
      </c>
    </row>
    <row r="114" spans="1:6" x14ac:dyDescent="0.15">
      <c r="A114" s="37" t="s">
        <v>174</v>
      </c>
      <c r="B114" s="37">
        <v>5230</v>
      </c>
      <c r="C114" s="37"/>
      <c r="D114" s="30" t="s">
        <v>341</v>
      </c>
      <c r="E114" s="31" t="s">
        <v>190</v>
      </c>
      <c r="F114" s="31" t="s">
        <v>176</v>
      </c>
    </row>
    <row r="115" spans="1:6" x14ac:dyDescent="0.15">
      <c r="A115" s="37" t="s">
        <v>174</v>
      </c>
      <c r="B115" s="37">
        <v>5240</v>
      </c>
      <c r="C115" s="37"/>
      <c r="D115" s="30" t="s">
        <v>342</v>
      </c>
      <c r="E115" s="31" t="s">
        <v>190</v>
      </c>
      <c r="F115" s="31" t="s">
        <v>176</v>
      </c>
    </row>
    <row r="116" spans="1:6" x14ac:dyDescent="0.15">
      <c r="A116" s="37" t="s">
        <v>174</v>
      </c>
      <c r="B116" s="37">
        <v>5250</v>
      </c>
      <c r="C116" s="37"/>
      <c r="D116" s="30" t="s">
        <v>343</v>
      </c>
      <c r="E116" s="31" t="s">
        <v>190</v>
      </c>
      <c r="F116" s="31" t="s">
        <v>176</v>
      </c>
    </row>
    <row r="117" spans="1:6" x14ac:dyDescent="0.15">
      <c r="A117" s="37" t="s">
        <v>174</v>
      </c>
      <c r="B117" s="37">
        <v>5260</v>
      </c>
      <c r="C117" s="37"/>
      <c r="D117" s="30" t="s">
        <v>344</v>
      </c>
      <c r="E117" s="31" t="s">
        <v>190</v>
      </c>
      <c r="F117" s="31" t="s">
        <v>176</v>
      </c>
    </row>
    <row r="118" spans="1:6" x14ac:dyDescent="0.15">
      <c r="A118" s="37" t="s">
        <v>174</v>
      </c>
      <c r="B118" s="37">
        <v>5300</v>
      </c>
      <c r="C118" s="37"/>
      <c r="D118" s="30" t="s">
        <v>345</v>
      </c>
      <c r="E118" s="31" t="s">
        <v>190</v>
      </c>
      <c r="F118" s="31" t="s">
        <v>176</v>
      </c>
    </row>
    <row r="119" spans="1:6" x14ac:dyDescent="0.15">
      <c r="A119" s="37" t="s">
        <v>174</v>
      </c>
      <c r="B119" s="37">
        <v>5310</v>
      </c>
      <c r="C119" s="37"/>
      <c r="D119" s="30" t="s">
        <v>346</v>
      </c>
      <c r="E119" s="31" t="s">
        <v>190</v>
      </c>
      <c r="F119" s="31" t="s">
        <v>176</v>
      </c>
    </row>
    <row r="120" spans="1:6" x14ac:dyDescent="0.15">
      <c r="A120" s="37" t="s">
        <v>174</v>
      </c>
      <c r="B120" s="37">
        <v>5320</v>
      </c>
      <c r="C120" s="37"/>
      <c r="D120" s="30" t="s">
        <v>347</v>
      </c>
      <c r="E120" s="31" t="s">
        <v>190</v>
      </c>
      <c r="F120" s="31" t="s">
        <v>176</v>
      </c>
    </row>
    <row r="121" spans="1:6" x14ac:dyDescent="0.15">
      <c r="A121" s="37" t="s">
        <v>174</v>
      </c>
      <c r="B121" s="37">
        <v>5330</v>
      </c>
      <c r="C121" s="37"/>
      <c r="D121" s="30" t="s">
        <v>348</v>
      </c>
      <c r="E121" s="31" t="s">
        <v>190</v>
      </c>
      <c r="F121" s="31" t="s">
        <v>176</v>
      </c>
    </row>
    <row r="122" spans="1:6" x14ac:dyDescent="0.15">
      <c r="A122" s="37" t="s">
        <v>174</v>
      </c>
      <c r="B122" s="37">
        <v>5340</v>
      </c>
      <c r="C122" s="37"/>
      <c r="D122" s="30" t="s">
        <v>349</v>
      </c>
      <c r="E122" s="31" t="s">
        <v>190</v>
      </c>
      <c r="F122" s="31" t="s">
        <v>176</v>
      </c>
    </row>
    <row r="123" spans="1:6" x14ac:dyDescent="0.15">
      <c r="A123" s="37" t="s">
        <v>174</v>
      </c>
      <c r="B123" s="37">
        <v>5350</v>
      </c>
      <c r="C123" s="37"/>
      <c r="D123" s="30" t="s">
        <v>350</v>
      </c>
      <c r="E123" s="31" t="s">
        <v>190</v>
      </c>
      <c r="F123" s="31" t="s">
        <v>176</v>
      </c>
    </row>
    <row r="124" spans="1:6" x14ac:dyDescent="0.15">
      <c r="A124" s="37" t="s">
        <v>174</v>
      </c>
      <c r="B124" s="37">
        <v>5360</v>
      </c>
      <c r="C124" s="37"/>
      <c r="D124" s="30" t="s">
        <v>351</v>
      </c>
      <c r="E124" s="31" t="s">
        <v>190</v>
      </c>
      <c r="F124" s="31" t="s">
        <v>176</v>
      </c>
    </row>
    <row r="125" spans="1:6" x14ac:dyDescent="0.15">
      <c r="A125" s="37" t="s">
        <v>174</v>
      </c>
      <c r="B125" s="37">
        <v>5400</v>
      </c>
      <c r="C125" s="37"/>
      <c r="D125" s="30" t="s">
        <v>352</v>
      </c>
      <c r="E125" s="31" t="s">
        <v>190</v>
      </c>
      <c r="F125" s="31" t="s">
        <v>176</v>
      </c>
    </row>
    <row r="126" spans="1:6" x14ac:dyDescent="0.15">
      <c r="A126" s="37" t="s">
        <v>174</v>
      </c>
      <c r="B126" s="37">
        <v>5410</v>
      </c>
      <c r="C126" s="37"/>
      <c r="D126" s="30" t="s">
        <v>353</v>
      </c>
      <c r="E126" s="31" t="s">
        <v>190</v>
      </c>
      <c r="F126" s="31" t="s">
        <v>176</v>
      </c>
    </row>
    <row r="127" spans="1:6" x14ac:dyDescent="0.15">
      <c r="A127" s="37" t="s">
        <v>174</v>
      </c>
      <c r="B127" s="37">
        <v>5420</v>
      </c>
      <c r="C127" s="37"/>
      <c r="D127" s="30" t="s">
        <v>354</v>
      </c>
      <c r="E127" s="31" t="s">
        <v>190</v>
      </c>
      <c r="F127" s="31" t="s">
        <v>176</v>
      </c>
    </row>
    <row r="128" spans="1:6" x14ac:dyDescent="0.15">
      <c r="A128" s="37" t="s">
        <v>174</v>
      </c>
      <c r="B128" s="37">
        <v>5430</v>
      </c>
      <c r="C128" s="37"/>
      <c r="D128" s="30" t="s">
        <v>355</v>
      </c>
      <c r="E128" s="31" t="s">
        <v>190</v>
      </c>
      <c r="F128" s="31" t="s">
        <v>176</v>
      </c>
    </row>
    <row r="129" spans="1:6" x14ac:dyDescent="0.15">
      <c r="A129" s="37" t="s">
        <v>174</v>
      </c>
      <c r="B129" s="37">
        <v>5440</v>
      </c>
      <c r="C129" s="37"/>
      <c r="D129" s="30" t="s">
        <v>356</v>
      </c>
      <c r="E129" s="31" t="s">
        <v>190</v>
      </c>
      <c r="F129" s="31" t="s">
        <v>176</v>
      </c>
    </row>
    <row r="130" spans="1:6" x14ac:dyDescent="0.15">
      <c r="A130" s="37" t="s">
        <v>174</v>
      </c>
      <c r="B130" s="37">
        <v>5450</v>
      </c>
      <c r="C130" s="37"/>
      <c r="D130" s="30" t="s">
        <v>357</v>
      </c>
      <c r="E130" s="31" t="s">
        <v>190</v>
      </c>
      <c r="F130" s="31" t="s">
        <v>176</v>
      </c>
    </row>
    <row r="131" spans="1:6" x14ac:dyDescent="0.15">
      <c r="A131" s="37" t="s">
        <v>174</v>
      </c>
      <c r="B131" s="37">
        <v>5460</v>
      </c>
      <c r="C131" s="37"/>
      <c r="D131" s="30" t="s">
        <v>358</v>
      </c>
      <c r="E131" s="31" t="s">
        <v>190</v>
      </c>
      <c r="F131" s="31" t="s">
        <v>176</v>
      </c>
    </row>
    <row r="132" spans="1:6" x14ac:dyDescent="0.15">
      <c r="A132" s="37" t="s">
        <v>174</v>
      </c>
      <c r="B132" s="37">
        <v>5770</v>
      </c>
      <c r="C132" s="37"/>
      <c r="D132" s="30" t="s">
        <v>359</v>
      </c>
      <c r="E132" s="31" t="s">
        <v>190</v>
      </c>
      <c r="F132" s="31" t="s">
        <v>176</v>
      </c>
    </row>
    <row r="133" spans="1:6" x14ac:dyDescent="0.15">
      <c r="A133" s="37" t="s">
        <v>174</v>
      </c>
      <c r="B133" s="37">
        <v>5803</v>
      </c>
      <c r="C133" s="37"/>
      <c r="D133" s="30" t="s">
        <v>360</v>
      </c>
      <c r="E133" s="31" t="s">
        <v>190</v>
      </c>
      <c r="F133" s="31" t="s">
        <v>176</v>
      </c>
    </row>
    <row r="134" spans="1:6" x14ac:dyDescent="0.15">
      <c r="A134" s="37" t="s">
        <v>174</v>
      </c>
      <c r="B134" s="37">
        <v>5806</v>
      </c>
      <c r="C134" s="37"/>
      <c r="D134" s="30" t="s">
        <v>361</v>
      </c>
      <c r="E134" s="31" t="s">
        <v>190</v>
      </c>
      <c r="F134" s="31" t="s">
        <v>176</v>
      </c>
    </row>
    <row r="135" spans="1:6" x14ac:dyDescent="0.15">
      <c r="A135" s="37" t="s">
        <v>174</v>
      </c>
      <c r="B135" s="37">
        <v>5807</v>
      </c>
      <c r="C135" s="37"/>
      <c r="D135" s="30" t="s">
        <v>362</v>
      </c>
      <c r="E135" s="31" t="s">
        <v>190</v>
      </c>
      <c r="F135" s="31" t="s">
        <v>176</v>
      </c>
    </row>
    <row r="136" spans="1:6" x14ac:dyDescent="0.15">
      <c r="A136" s="37" t="s">
        <v>174</v>
      </c>
      <c r="B136" s="37">
        <v>5808</v>
      </c>
      <c r="C136" s="37"/>
      <c r="D136" s="30" t="s">
        <v>363</v>
      </c>
      <c r="E136" s="31" t="s">
        <v>190</v>
      </c>
      <c r="F136" s="31" t="s">
        <v>176</v>
      </c>
    </row>
    <row r="137" spans="1:6" x14ac:dyDescent="0.15">
      <c r="A137" s="37" t="s">
        <v>174</v>
      </c>
      <c r="B137" s="37">
        <v>5809</v>
      </c>
      <c r="C137" s="37"/>
      <c r="D137" s="30" t="s">
        <v>364</v>
      </c>
      <c r="E137" s="31" t="s">
        <v>190</v>
      </c>
      <c r="F137" s="31" t="s">
        <v>176</v>
      </c>
    </row>
    <row r="138" spans="1:6" x14ac:dyDescent="0.15">
      <c r="A138" s="37" t="s">
        <v>174</v>
      </c>
      <c r="B138" s="37">
        <v>5810</v>
      </c>
      <c r="C138" s="37"/>
      <c r="D138" s="30" t="s">
        <v>365</v>
      </c>
      <c r="E138" s="31" t="s">
        <v>190</v>
      </c>
      <c r="F138" s="31" t="s">
        <v>176</v>
      </c>
    </row>
    <row r="139" spans="1:6" x14ac:dyDescent="0.15">
      <c r="A139" s="37" t="s">
        <v>174</v>
      </c>
      <c r="B139" s="37">
        <v>5820</v>
      </c>
      <c r="C139" s="37"/>
      <c r="D139" s="30" t="s">
        <v>366</v>
      </c>
      <c r="E139" s="31" t="s">
        <v>190</v>
      </c>
      <c r="F139" s="31" t="s">
        <v>176</v>
      </c>
    </row>
    <row r="140" spans="1:6" x14ac:dyDescent="0.15">
      <c r="A140" s="37" t="s">
        <v>174</v>
      </c>
      <c r="B140" s="37">
        <v>9130</v>
      </c>
      <c r="C140" s="37"/>
      <c r="D140" s="30" t="s">
        <v>367</v>
      </c>
      <c r="E140" s="31" t="s">
        <v>368</v>
      </c>
      <c r="F140" s="31" t="s">
        <v>176</v>
      </c>
    </row>
    <row r="141" spans="1:6" x14ac:dyDescent="0.15">
      <c r="A141" s="37" t="s">
        <v>174</v>
      </c>
      <c r="B141" s="37">
        <v>9140</v>
      </c>
      <c r="C141" s="37"/>
      <c r="D141" s="30" t="s">
        <v>369</v>
      </c>
      <c r="E141" s="31" t="s">
        <v>368</v>
      </c>
      <c r="F141" s="31" t="s">
        <v>176</v>
      </c>
    </row>
    <row r="142" spans="1:6" x14ac:dyDescent="0.15">
      <c r="A142" s="37" t="s">
        <v>174</v>
      </c>
      <c r="B142" s="37">
        <v>9170</v>
      </c>
      <c r="C142" s="37"/>
      <c r="D142" s="30" t="s">
        <v>370</v>
      </c>
      <c r="E142" s="31" t="s">
        <v>368</v>
      </c>
      <c r="F142" s="31" t="s">
        <v>176</v>
      </c>
    </row>
    <row r="143" spans="1:6" x14ac:dyDescent="0.15">
      <c r="A143" s="37" t="s">
        <v>174</v>
      </c>
      <c r="B143" s="37">
        <v>9180</v>
      </c>
      <c r="C143" s="37"/>
      <c r="D143" s="30" t="s">
        <v>371</v>
      </c>
      <c r="E143" s="31" t="s">
        <v>368</v>
      </c>
      <c r="F143" s="31" t="s">
        <v>176</v>
      </c>
    </row>
    <row r="144" spans="1:6" x14ac:dyDescent="0.15">
      <c r="A144" s="37" t="s">
        <v>174</v>
      </c>
      <c r="B144" s="37">
        <v>9510</v>
      </c>
      <c r="C144" s="37"/>
      <c r="D144" s="30" t="s">
        <v>372</v>
      </c>
      <c r="E144" s="31" t="s">
        <v>368</v>
      </c>
      <c r="F144" s="31" t="s">
        <v>176</v>
      </c>
    </row>
    <row r="145" spans="1:6" x14ac:dyDescent="0.15">
      <c r="A145" s="37" t="s">
        <v>174</v>
      </c>
      <c r="B145" s="37">
        <v>9520</v>
      </c>
      <c r="C145" s="37"/>
      <c r="D145" s="30" t="s">
        <v>373</v>
      </c>
      <c r="E145" s="31" t="s">
        <v>368</v>
      </c>
      <c r="F145" s="31" t="s">
        <v>176</v>
      </c>
    </row>
    <row r="146" spans="1:6" hidden="1" x14ac:dyDescent="0.15">
      <c r="A146" s="37" t="s">
        <v>174</v>
      </c>
      <c r="B146" s="37">
        <v>5015</v>
      </c>
      <c r="C146" s="37"/>
      <c r="D146" s="30" t="s">
        <v>374</v>
      </c>
      <c r="E146" s="31" t="s">
        <v>190</v>
      </c>
      <c r="F146" s="31" t="s">
        <v>179</v>
      </c>
    </row>
    <row r="147" spans="1:6" hidden="1" x14ac:dyDescent="0.15">
      <c r="A147" s="37" t="s">
        <v>174</v>
      </c>
      <c r="B147" s="37">
        <v>5020</v>
      </c>
      <c r="C147" s="37"/>
      <c r="D147" s="30" t="s">
        <v>375</v>
      </c>
      <c r="E147" s="31" t="s">
        <v>190</v>
      </c>
      <c r="F147" s="31" t="s">
        <v>179</v>
      </c>
    </row>
    <row r="148" spans="1:6" hidden="1" x14ac:dyDescent="0.15">
      <c r="A148" s="37" t="s">
        <v>174</v>
      </c>
      <c r="B148" s="37">
        <v>5033</v>
      </c>
      <c r="C148" s="37"/>
      <c r="D148" s="30" t="s">
        <v>376</v>
      </c>
      <c r="E148" s="31" t="s">
        <v>190</v>
      </c>
      <c r="F148" s="31" t="s">
        <v>179</v>
      </c>
    </row>
    <row r="149" spans="1:6" hidden="1" x14ac:dyDescent="0.15">
      <c r="A149" s="37" t="s">
        <v>174</v>
      </c>
      <c r="B149" s="37">
        <v>5034</v>
      </c>
      <c r="C149" s="37"/>
      <c r="D149" s="30" t="s">
        <v>377</v>
      </c>
      <c r="E149" s="31" t="s">
        <v>190</v>
      </c>
      <c r="F149" s="31" t="s">
        <v>179</v>
      </c>
    </row>
    <row r="150" spans="1:6" hidden="1" x14ac:dyDescent="0.15">
      <c r="A150" s="37" t="s">
        <v>174</v>
      </c>
      <c r="B150" s="37">
        <v>5038</v>
      </c>
      <c r="C150" s="37"/>
      <c r="D150" s="30" t="s">
        <v>378</v>
      </c>
      <c r="E150" s="31" t="s">
        <v>190</v>
      </c>
      <c r="F150" s="31" t="s">
        <v>179</v>
      </c>
    </row>
    <row r="151" spans="1:6" hidden="1" x14ac:dyDescent="0.15">
      <c r="A151" s="37" t="s">
        <v>174</v>
      </c>
      <c r="B151" s="37">
        <v>5045</v>
      </c>
      <c r="C151" s="37"/>
      <c r="D151" s="30" t="s">
        <v>379</v>
      </c>
      <c r="E151" s="31" t="s">
        <v>190</v>
      </c>
      <c r="F151" s="31" t="s">
        <v>179</v>
      </c>
    </row>
    <row r="152" spans="1:6" hidden="1" x14ac:dyDescent="0.15">
      <c r="A152" s="37" t="s">
        <v>174</v>
      </c>
      <c r="B152" s="37">
        <v>5075</v>
      </c>
      <c r="C152" s="37"/>
      <c r="D152" s="30" t="s">
        <v>380</v>
      </c>
      <c r="E152" s="31" t="s">
        <v>190</v>
      </c>
      <c r="F152" s="31" t="s">
        <v>179</v>
      </c>
    </row>
    <row r="153" spans="1:6" hidden="1" x14ac:dyDescent="0.15">
      <c r="A153" s="37" t="s">
        <v>174</v>
      </c>
      <c r="B153" s="37">
        <v>5140</v>
      </c>
      <c r="C153" s="37"/>
      <c r="D153" s="30" t="s">
        <v>381</v>
      </c>
      <c r="E153" s="31" t="s">
        <v>190</v>
      </c>
      <c r="F153" s="31" t="s">
        <v>179</v>
      </c>
    </row>
    <row r="154" spans="1:6" hidden="1" x14ac:dyDescent="0.15">
      <c r="A154" s="37" t="s">
        <v>174</v>
      </c>
      <c r="B154" s="37">
        <v>5141</v>
      </c>
      <c r="C154" s="37"/>
      <c r="D154" s="30" t="s">
        <v>382</v>
      </c>
      <c r="E154" s="31" t="s">
        <v>190</v>
      </c>
      <c r="F154" s="31" t="s">
        <v>179</v>
      </c>
    </row>
    <row r="155" spans="1:6" hidden="1" x14ac:dyDescent="0.15">
      <c r="A155" s="37" t="s">
        <v>174</v>
      </c>
      <c r="B155" s="37">
        <v>5710</v>
      </c>
      <c r="C155" s="37"/>
      <c r="D155" s="30" t="s">
        <v>383</v>
      </c>
      <c r="E155" s="31" t="s">
        <v>190</v>
      </c>
      <c r="F155" s="31" t="s">
        <v>179</v>
      </c>
    </row>
    <row r="156" spans="1:6" hidden="1" x14ac:dyDescent="0.15">
      <c r="A156" s="37" t="s">
        <v>174</v>
      </c>
      <c r="B156" s="37">
        <v>5715</v>
      </c>
      <c r="C156" s="37"/>
      <c r="D156" s="30" t="s">
        <v>384</v>
      </c>
      <c r="E156" s="31" t="s">
        <v>190</v>
      </c>
      <c r="F156" s="31" t="s">
        <v>179</v>
      </c>
    </row>
    <row r="157" spans="1:6" hidden="1" x14ac:dyDescent="0.15">
      <c r="A157" s="37" t="s">
        <v>174</v>
      </c>
      <c r="B157" s="37">
        <v>5720</v>
      </c>
      <c r="C157" s="37"/>
      <c r="D157" s="30" t="s">
        <v>385</v>
      </c>
      <c r="E157" s="31" t="s">
        <v>190</v>
      </c>
      <c r="F157" s="31" t="s">
        <v>179</v>
      </c>
    </row>
    <row r="158" spans="1:6" hidden="1" x14ac:dyDescent="0.15">
      <c r="A158" s="37" t="s">
        <v>174</v>
      </c>
      <c r="B158" s="37">
        <v>5730</v>
      </c>
      <c r="C158" s="37"/>
      <c r="D158" s="30" t="s">
        <v>386</v>
      </c>
      <c r="E158" s="31" t="s">
        <v>190</v>
      </c>
      <c r="F158" s="31" t="s">
        <v>179</v>
      </c>
    </row>
    <row r="159" spans="1:6" hidden="1" x14ac:dyDescent="0.15">
      <c r="A159" s="37" t="s">
        <v>174</v>
      </c>
      <c r="B159" s="37">
        <v>5740</v>
      </c>
      <c r="C159" s="37"/>
      <c r="D159" s="30" t="s">
        <v>387</v>
      </c>
      <c r="E159" s="31" t="s">
        <v>190</v>
      </c>
      <c r="F159" s="31" t="s">
        <v>179</v>
      </c>
    </row>
    <row r="160" spans="1:6" hidden="1" x14ac:dyDescent="0.15">
      <c r="A160" s="37" t="s">
        <v>174</v>
      </c>
      <c r="B160" s="37">
        <v>5775</v>
      </c>
      <c r="C160" s="37"/>
      <c r="D160" s="30" t="s">
        <v>388</v>
      </c>
      <c r="E160" s="31" t="s">
        <v>190</v>
      </c>
      <c r="F160" s="31" t="s">
        <v>179</v>
      </c>
    </row>
    <row r="161" spans="1:6" hidden="1" x14ac:dyDescent="0.15">
      <c r="A161" s="37" t="s">
        <v>174</v>
      </c>
      <c r="B161" s="37">
        <v>5780</v>
      </c>
      <c r="C161" s="37"/>
      <c r="D161" s="30" t="s">
        <v>389</v>
      </c>
      <c r="E161" s="31" t="s">
        <v>190</v>
      </c>
      <c r="F161" s="31" t="s">
        <v>179</v>
      </c>
    </row>
    <row r="162" spans="1:6" hidden="1" x14ac:dyDescent="0.15">
      <c r="A162" s="37" t="s">
        <v>174</v>
      </c>
      <c r="B162" s="37">
        <v>5785</v>
      </c>
      <c r="C162" s="37"/>
      <c r="D162" s="30" t="s">
        <v>390</v>
      </c>
      <c r="E162" s="31" t="s">
        <v>190</v>
      </c>
      <c r="F162" s="31" t="s">
        <v>179</v>
      </c>
    </row>
    <row r="163" spans="1:6" hidden="1" x14ac:dyDescent="0.15">
      <c r="A163" s="37" t="s">
        <v>174</v>
      </c>
      <c r="B163" s="37">
        <v>5805</v>
      </c>
      <c r="C163" s="37"/>
      <c r="D163" s="30" t="s">
        <v>391</v>
      </c>
      <c r="E163" s="31" t="s">
        <v>190</v>
      </c>
      <c r="F163" s="31" t="s">
        <v>179</v>
      </c>
    </row>
  </sheetData>
  <printOptions gridLines="1"/>
  <pageMargins left="0.75" right="0.75" top="1" bottom="1" header="0.5" footer="0.5"/>
  <pageSetup orientation="portrait" horizontalDpi="0" verticalDpi="0"/>
  <headerFooter alignWithMargins="0">
    <oddFooter>&amp;R&amp;A</oddFooter>
  </headerFooter>
  <rowBreaks count="1" manualBreakCount="1">
    <brk id="88" max="16383" man="1"/>
  </row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Production Labor</vt:lpstr>
      <vt:lpstr>Production Materials</vt:lpstr>
      <vt:lpstr>General Conditions (DOH)</vt:lpstr>
      <vt:lpstr>Gen+Admin OVHD</vt:lpstr>
      <vt:lpstr>Projection Values</vt:lpstr>
      <vt:lpstr>CofA_SALES + COSTGOODSSOLD</vt:lpstr>
      <vt:lpstr>'Projection Values'!Print_Area</vt:lpstr>
      <vt:lpstr>'CofA_SALES + COSTGOODSSOLD'!Print_Titles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 Hunt</dc:creator>
  <cp:lastModifiedBy>John Sassaman</cp:lastModifiedBy>
  <cp:lastPrinted>2018-10-09T17:23:35Z</cp:lastPrinted>
  <dcterms:created xsi:type="dcterms:W3CDTF">2015-09-27T18:26:58Z</dcterms:created>
  <dcterms:modified xsi:type="dcterms:W3CDTF">2024-09-03T19:45:35Z</dcterms:modified>
</cp:coreProperties>
</file>